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5480" windowHeight="11640"/>
  </bookViews>
  <sheets>
    <sheet name="раздел 3 правильн." sheetId="1" r:id="rId1"/>
    <sheet name="Лист2" sheetId="2" r:id="rId2"/>
    <sheet name="лист 3" sheetId="3" r:id="rId3"/>
  </sheets>
  <definedNames>
    <definedName name="_ftn1" localSheetId="0">'раздел 3 правильн.'!#REF!</definedName>
    <definedName name="_ftn2" localSheetId="0">'раздел 3 правильн.'!#REF!</definedName>
    <definedName name="_ftnref1" localSheetId="0">'раздел 3 правильн.'!#REF!</definedName>
    <definedName name="_ftnref2" localSheetId="0">'раздел 3 правильн.'!#REF!</definedName>
    <definedName name="_xlnm.Print_Area" localSheetId="0">'раздел 3 правильн.'!$A$1:$H$291</definedName>
  </definedNames>
  <calcPr calcId="114210"/>
</workbook>
</file>

<file path=xl/calcChain.xml><?xml version="1.0" encoding="utf-8"?>
<calcChain xmlns="http://schemas.openxmlformats.org/spreadsheetml/2006/main">
  <c r="K124" i="1"/>
  <c r="F127"/>
  <c r="F128"/>
  <c r="F126"/>
  <c r="I128"/>
  <c r="I127"/>
  <c r="K254"/>
  <c r="K252"/>
  <c r="K171"/>
  <c r="K120"/>
  <c r="K118"/>
  <c r="F124"/>
  <c r="M283"/>
  <c r="N283"/>
  <c r="O283"/>
  <c r="I283"/>
  <c r="M282"/>
  <c r="N282"/>
  <c r="O282"/>
  <c r="I282"/>
  <c r="M281"/>
  <c r="N281"/>
  <c r="I281"/>
  <c r="G281"/>
  <c r="F281"/>
  <c r="E281"/>
  <c r="M280"/>
  <c r="N280"/>
  <c r="I280"/>
  <c r="G280"/>
  <c r="F280"/>
  <c r="E280"/>
  <c r="M279"/>
  <c r="N279"/>
  <c r="I279"/>
  <c r="G279"/>
  <c r="F279"/>
  <c r="E279"/>
  <c r="O279"/>
  <c r="M278"/>
  <c r="N278"/>
  <c r="O278"/>
  <c r="I278"/>
  <c r="M277"/>
  <c r="N277"/>
  <c r="I277"/>
  <c r="G277"/>
  <c r="F277"/>
  <c r="E277"/>
  <c r="O277"/>
  <c r="M276"/>
  <c r="N276"/>
  <c r="I276"/>
  <c r="G276"/>
  <c r="F276"/>
  <c r="E276"/>
  <c r="O276"/>
  <c r="M275"/>
  <c r="N275"/>
  <c r="I275"/>
  <c r="G275"/>
  <c r="F275"/>
  <c r="E275"/>
  <c r="M274"/>
  <c r="N274"/>
  <c r="I274"/>
  <c r="G274"/>
  <c r="F274"/>
  <c r="E274"/>
  <c r="O274"/>
  <c r="M273"/>
  <c r="N273"/>
  <c r="I273"/>
  <c r="G273"/>
  <c r="F273"/>
  <c r="E273"/>
  <c r="O273"/>
  <c r="M272"/>
  <c r="N272"/>
  <c r="O272"/>
  <c r="I272"/>
  <c r="M271"/>
  <c r="N271"/>
  <c r="I271"/>
  <c r="G271"/>
  <c r="F271"/>
  <c r="E271"/>
  <c r="M270"/>
  <c r="N270"/>
  <c r="I270"/>
  <c r="G270"/>
  <c r="F270"/>
  <c r="E270"/>
  <c r="O270"/>
  <c r="M269"/>
  <c r="N269"/>
  <c r="I269"/>
  <c r="G269"/>
  <c r="F269"/>
  <c r="E269"/>
  <c r="O269"/>
  <c r="M268"/>
  <c r="N268"/>
  <c r="I268"/>
  <c r="G268"/>
  <c r="F268"/>
  <c r="E268"/>
  <c r="O268"/>
  <c r="M267"/>
  <c r="N267"/>
  <c r="O267"/>
  <c r="I267"/>
  <c r="M266"/>
  <c r="N266"/>
  <c r="I266"/>
  <c r="G266"/>
  <c r="F266"/>
  <c r="E266"/>
  <c r="O266"/>
  <c r="M265"/>
  <c r="N265"/>
  <c r="I265"/>
  <c r="G265"/>
  <c r="F265"/>
  <c r="E265"/>
  <c r="O265"/>
  <c r="M264"/>
  <c r="N264"/>
  <c r="O264"/>
  <c r="I264"/>
  <c r="M263"/>
  <c r="N263"/>
  <c r="I263"/>
  <c r="G263"/>
  <c r="F263"/>
  <c r="E263"/>
  <c r="O263"/>
  <c r="M262"/>
  <c r="N262"/>
  <c r="I262"/>
  <c r="G262"/>
  <c r="F262"/>
  <c r="E262"/>
  <c r="O262"/>
  <c r="M261"/>
  <c r="N261"/>
  <c r="I261"/>
  <c r="G261"/>
  <c r="F261"/>
  <c r="E261"/>
  <c r="O261"/>
  <c r="M260"/>
  <c r="N260"/>
  <c r="I260"/>
  <c r="G260"/>
  <c r="F260"/>
  <c r="E260"/>
  <c r="O260"/>
  <c r="M259"/>
  <c r="N259"/>
  <c r="I259"/>
  <c r="G259"/>
  <c r="F259"/>
  <c r="E259"/>
  <c r="O259"/>
  <c r="M258"/>
  <c r="N258"/>
  <c r="I258"/>
  <c r="G258"/>
  <c r="F258"/>
  <c r="E258"/>
  <c r="O258"/>
  <c r="M257"/>
  <c r="N257"/>
  <c r="I257"/>
  <c r="G257"/>
  <c r="F257"/>
  <c r="E257"/>
  <c r="O257"/>
  <c r="M256"/>
  <c r="N256"/>
  <c r="O256"/>
  <c r="I256"/>
  <c r="M255"/>
  <c r="N255"/>
  <c r="I255"/>
  <c r="G255"/>
  <c r="F255"/>
  <c r="E255"/>
  <c r="O255"/>
  <c r="M254"/>
  <c r="N254"/>
  <c r="I254"/>
  <c r="G254"/>
  <c r="F254"/>
  <c r="E254"/>
  <c r="O254"/>
  <c r="M253"/>
  <c r="N253"/>
  <c r="I253"/>
  <c r="G253"/>
  <c r="F253"/>
  <c r="E253"/>
  <c r="O253"/>
  <c r="M252"/>
  <c r="N252"/>
  <c r="I252"/>
  <c r="G252"/>
  <c r="F252"/>
  <c r="E252"/>
  <c r="O252"/>
  <c r="M251"/>
  <c r="N251"/>
  <c r="O251"/>
  <c r="I251"/>
  <c r="L250"/>
  <c r="K250"/>
  <c r="F250"/>
  <c r="J250"/>
  <c r="M250"/>
  <c r="I250"/>
  <c r="L249"/>
  <c r="K249"/>
  <c r="F249"/>
  <c r="J249"/>
  <c r="M249"/>
  <c r="I249"/>
  <c r="M248"/>
  <c r="N248"/>
  <c r="O248"/>
  <c r="I248"/>
  <c r="M247"/>
  <c r="N247"/>
  <c r="O247"/>
  <c r="I247"/>
  <c r="M246"/>
  <c r="N246"/>
  <c r="I246"/>
  <c r="G246"/>
  <c r="F246"/>
  <c r="E246"/>
  <c r="O246"/>
  <c r="M245"/>
  <c r="N245"/>
  <c r="I245"/>
  <c r="G245"/>
  <c r="F245"/>
  <c r="E245"/>
  <c r="O245"/>
  <c r="M244"/>
  <c r="N244"/>
  <c r="I244"/>
  <c r="G244"/>
  <c r="F244"/>
  <c r="E244"/>
  <c r="O244"/>
  <c r="M243"/>
  <c r="N243"/>
  <c r="O243"/>
  <c r="I243"/>
  <c r="M242"/>
  <c r="N242"/>
  <c r="I242"/>
  <c r="G242"/>
  <c r="F242"/>
  <c r="E242"/>
  <c r="O242"/>
  <c r="M241"/>
  <c r="N241"/>
  <c r="I241"/>
  <c r="G241"/>
  <c r="F241"/>
  <c r="E241"/>
  <c r="M240"/>
  <c r="N240"/>
  <c r="I240"/>
  <c r="G240"/>
  <c r="F240"/>
  <c r="E240"/>
  <c r="O240"/>
  <c r="M239"/>
  <c r="N239"/>
  <c r="I239"/>
  <c r="G239"/>
  <c r="F239"/>
  <c r="E239"/>
  <c r="O239"/>
  <c r="M238"/>
  <c r="N238"/>
  <c r="I238"/>
  <c r="G238"/>
  <c r="F238"/>
  <c r="E238"/>
  <c r="O238"/>
  <c r="M237"/>
  <c r="N237"/>
  <c r="O237"/>
  <c r="I237"/>
  <c r="M236"/>
  <c r="N236"/>
  <c r="I236"/>
  <c r="G236"/>
  <c r="F236"/>
  <c r="E236"/>
  <c r="O236"/>
  <c r="M235"/>
  <c r="N235"/>
  <c r="I235"/>
  <c r="G235"/>
  <c r="F235"/>
  <c r="E235"/>
  <c r="O235"/>
  <c r="M234"/>
  <c r="N234"/>
  <c r="I234"/>
  <c r="G234"/>
  <c r="F234"/>
  <c r="E234"/>
  <c r="O234"/>
  <c r="M233"/>
  <c r="N233"/>
  <c r="I233"/>
  <c r="G233"/>
  <c r="F233"/>
  <c r="E233"/>
  <c r="O233"/>
  <c r="M232"/>
  <c r="N232"/>
  <c r="O232"/>
  <c r="I232"/>
  <c r="M231"/>
  <c r="N231"/>
  <c r="I231"/>
  <c r="G231"/>
  <c r="F231"/>
  <c r="E231"/>
  <c r="M230"/>
  <c r="N230"/>
  <c r="I230"/>
  <c r="G230"/>
  <c r="F230"/>
  <c r="E230"/>
  <c r="O230"/>
  <c r="M229"/>
  <c r="N229"/>
  <c r="O229"/>
  <c r="I229"/>
  <c r="M228"/>
  <c r="N228"/>
  <c r="I228"/>
  <c r="G228"/>
  <c r="F228"/>
  <c r="E228"/>
  <c r="O228"/>
  <c r="M227"/>
  <c r="N227"/>
  <c r="I227"/>
  <c r="G227"/>
  <c r="F227"/>
  <c r="E227"/>
  <c r="O227"/>
  <c r="M226"/>
  <c r="N226"/>
  <c r="I226"/>
  <c r="G226"/>
  <c r="F226"/>
  <c r="E226"/>
  <c r="O226"/>
  <c r="M225"/>
  <c r="N225"/>
  <c r="I225"/>
  <c r="G225"/>
  <c r="F225"/>
  <c r="E225"/>
  <c r="O225"/>
  <c r="M224"/>
  <c r="N224"/>
  <c r="I224"/>
  <c r="G224"/>
  <c r="F224"/>
  <c r="E224"/>
  <c r="M223"/>
  <c r="N223"/>
  <c r="I223"/>
  <c r="G223"/>
  <c r="F223"/>
  <c r="E223"/>
  <c r="O223"/>
  <c r="M222"/>
  <c r="N222"/>
  <c r="I222"/>
  <c r="G222"/>
  <c r="F222"/>
  <c r="E222"/>
  <c r="O222"/>
  <c r="M221"/>
  <c r="N221"/>
  <c r="O221"/>
  <c r="I221"/>
  <c r="M220"/>
  <c r="N220"/>
  <c r="I220"/>
  <c r="G220"/>
  <c r="F220"/>
  <c r="E220"/>
  <c r="O220"/>
  <c r="M219"/>
  <c r="N219"/>
  <c r="I219"/>
  <c r="G219"/>
  <c r="F219"/>
  <c r="E219"/>
  <c r="O219"/>
  <c r="M218"/>
  <c r="N218"/>
  <c r="I218"/>
  <c r="G218"/>
  <c r="F218"/>
  <c r="E218"/>
  <c r="O218"/>
  <c r="M217"/>
  <c r="N217"/>
  <c r="I217"/>
  <c r="G217"/>
  <c r="F217"/>
  <c r="E217"/>
  <c r="O217"/>
  <c r="M216"/>
  <c r="N216"/>
  <c r="O216"/>
  <c r="I216"/>
  <c r="J215"/>
  <c r="L215"/>
  <c r="M215"/>
  <c r="K215"/>
  <c r="N215"/>
  <c r="I215"/>
  <c r="F215"/>
  <c r="J214"/>
  <c r="L214"/>
  <c r="M214"/>
  <c r="K214"/>
  <c r="N214"/>
  <c r="I214"/>
  <c r="F214"/>
  <c r="M213"/>
  <c r="N213"/>
  <c r="O213"/>
  <c r="I213"/>
  <c r="M212"/>
  <c r="N212"/>
  <c r="O212"/>
  <c r="I212"/>
  <c r="M211"/>
  <c r="N211"/>
  <c r="I211"/>
  <c r="G211"/>
  <c r="F211"/>
  <c r="E211"/>
  <c r="O211"/>
  <c r="M210"/>
  <c r="N210"/>
  <c r="I210"/>
  <c r="G210"/>
  <c r="F210"/>
  <c r="E210"/>
  <c r="O210"/>
  <c r="M209"/>
  <c r="N209"/>
  <c r="I209"/>
  <c r="G209"/>
  <c r="F209"/>
  <c r="E209"/>
  <c r="O209"/>
  <c r="M208"/>
  <c r="N208"/>
  <c r="O208"/>
  <c r="I208"/>
  <c r="M207"/>
  <c r="N207"/>
  <c r="I207"/>
  <c r="G207"/>
  <c r="F207"/>
  <c r="E207"/>
  <c r="O207"/>
  <c r="M206"/>
  <c r="N206"/>
  <c r="I206"/>
  <c r="G206"/>
  <c r="F206"/>
  <c r="E206"/>
  <c r="O206"/>
  <c r="M205"/>
  <c r="N205"/>
  <c r="I205"/>
  <c r="G205"/>
  <c r="F205"/>
  <c r="E205"/>
  <c r="O205"/>
  <c r="M204"/>
  <c r="N204"/>
  <c r="I204"/>
  <c r="G204"/>
  <c r="F204"/>
  <c r="E204"/>
  <c r="O204"/>
  <c r="M203"/>
  <c r="N203"/>
  <c r="I203"/>
  <c r="G203"/>
  <c r="F203"/>
  <c r="E203"/>
  <c r="O203"/>
  <c r="M202"/>
  <c r="N202"/>
  <c r="O202"/>
  <c r="I202"/>
  <c r="M201"/>
  <c r="K201"/>
  <c r="N201"/>
  <c r="I201"/>
  <c r="F201"/>
  <c r="M200"/>
  <c r="N200"/>
  <c r="I200"/>
  <c r="G200"/>
  <c r="F200"/>
  <c r="E200"/>
  <c r="O200"/>
  <c r="M199"/>
  <c r="N199"/>
  <c r="I199"/>
  <c r="G199"/>
  <c r="F199"/>
  <c r="E199"/>
  <c r="O199"/>
  <c r="M198"/>
  <c r="N198"/>
  <c r="I198"/>
  <c r="G198"/>
  <c r="F198"/>
  <c r="E198"/>
  <c r="O198"/>
  <c r="M197"/>
  <c r="N197"/>
  <c r="O197"/>
  <c r="I197"/>
  <c r="G197"/>
  <c r="F197"/>
  <c r="M196"/>
  <c r="N196"/>
  <c r="I196"/>
  <c r="G196"/>
  <c r="F196"/>
  <c r="E196"/>
  <c r="M195"/>
  <c r="N195"/>
  <c r="I195"/>
  <c r="G195"/>
  <c r="F195"/>
  <c r="E195"/>
  <c r="O195"/>
  <c r="M194"/>
  <c r="N194"/>
  <c r="O194"/>
  <c r="I194"/>
  <c r="M193"/>
  <c r="N193"/>
  <c r="I193"/>
  <c r="G193"/>
  <c r="F193"/>
  <c r="E193"/>
  <c r="O193"/>
  <c r="M192"/>
  <c r="N192"/>
  <c r="I192"/>
  <c r="G192"/>
  <c r="F192"/>
  <c r="E192"/>
  <c r="O192"/>
  <c r="M191"/>
  <c r="N191"/>
  <c r="I191"/>
  <c r="G191"/>
  <c r="F191"/>
  <c r="E191"/>
  <c r="M190"/>
  <c r="N190"/>
  <c r="I190"/>
  <c r="G190"/>
  <c r="F190"/>
  <c r="E190"/>
  <c r="O190"/>
  <c r="M189"/>
  <c r="N189"/>
  <c r="I189"/>
  <c r="G189"/>
  <c r="F189"/>
  <c r="E189"/>
  <c r="O189"/>
  <c r="M188"/>
  <c r="N188"/>
  <c r="I188"/>
  <c r="G188"/>
  <c r="F188"/>
  <c r="E188"/>
  <c r="O188"/>
  <c r="M187"/>
  <c r="N187"/>
  <c r="I187"/>
  <c r="G187"/>
  <c r="F187"/>
  <c r="E187"/>
  <c r="O187"/>
  <c r="M186"/>
  <c r="N186"/>
  <c r="O186"/>
  <c r="I186"/>
  <c r="M185"/>
  <c r="K185"/>
  <c r="N185"/>
  <c r="I185"/>
  <c r="G185"/>
  <c r="M184"/>
  <c r="N184"/>
  <c r="I184"/>
  <c r="G184"/>
  <c r="F184"/>
  <c r="E184"/>
  <c r="O184"/>
  <c r="M183"/>
  <c r="N183"/>
  <c r="I183"/>
  <c r="G183"/>
  <c r="F183"/>
  <c r="E183"/>
  <c r="O183"/>
  <c r="M182"/>
  <c r="N182"/>
  <c r="I182"/>
  <c r="G182"/>
  <c r="F182"/>
  <c r="E182"/>
  <c r="O182"/>
  <c r="M181"/>
  <c r="N181"/>
  <c r="O181"/>
  <c r="I181"/>
  <c r="J180"/>
  <c r="L180"/>
  <c r="M180"/>
  <c r="K180"/>
  <c r="N180"/>
  <c r="I180"/>
  <c r="F180"/>
  <c r="L179"/>
  <c r="K179"/>
  <c r="J179"/>
  <c r="M179"/>
  <c r="I179"/>
  <c r="F179"/>
  <c r="M178"/>
  <c r="N178"/>
  <c r="O178"/>
  <c r="I178"/>
  <c r="M177"/>
  <c r="N177"/>
  <c r="O177"/>
  <c r="I177"/>
  <c r="M176"/>
  <c r="N176"/>
  <c r="I176"/>
  <c r="G176"/>
  <c r="F176"/>
  <c r="E176"/>
  <c r="O176"/>
  <c r="M175"/>
  <c r="N175"/>
  <c r="I175"/>
  <c r="G175"/>
  <c r="F175"/>
  <c r="E175"/>
  <c r="O175"/>
  <c r="M174"/>
  <c r="N174"/>
  <c r="I174"/>
  <c r="G174"/>
  <c r="F174"/>
  <c r="E174"/>
  <c r="O174"/>
  <c r="M173"/>
  <c r="N173"/>
  <c r="O173"/>
  <c r="I173"/>
  <c r="M172"/>
  <c r="N172"/>
  <c r="I172"/>
  <c r="G172"/>
  <c r="F172"/>
  <c r="E172"/>
  <c r="O172"/>
  <c r="M171"/>
  <c r="N171"/>
  <c r="I171"/>
  <c r="G171"/>
  <c r="F171"/>
  <c r="E171"/>
  <c r="M170"/>
  <c r="N170"/>
  <c r="I170"/>
  <c r="G170"/>
  <c r="F170"/>
  <c r="E170"/>
  <c r="O170"/>
  <c r="M169"/>
  <c r="N169"/>
  <c r="I169"/>
  <c r="G169"/>
  <c r="F169"/>
  <c r="E169"/>
  <c r="O169"/>
  <c r="M168"/>
  <c r="N168"/>
  <c r="I168"/>
  <c r="G168"/>
  <c r="F168"/>
  <c r="E168"/>
  <c r="O168"/>
  <c r="M167"/>
  <c r="N167"/>
  <c r="O167"/>
  <c r="I167"/>
  <c r="L166"/>
  <c r="J166"/>
  <c r="M166"/>
  <c r="F166"/>
  <c r="M165"/>
  <c r="N165"/>
  <c r="I165"/>
  <c r="G165"/>
  <c r="F165"/>
  <c r="E165"/>
  <c r="O165"/>
  <c r="M164"/>
  <c r="N164"/>
  <c r="I164"/>
  <c r="G164"/>
  <c r="F164"/>
  <c r="E164"/>
  <c r="O164"/>
  <c r="M163"/>
  <c r="N163"/>
  <c r="I163"/>
  <c r="G163"/>
  <c r="F163"/>
  <c r="E163"/>
  <c r="M162"/>
  <c r="N162"/>
  <c r="O162"/>
  <c r="I162"/>
  <c r="M161"/>
  <c r="N161"/>
  <c r="I161"/>
  <c r="G161"/>
  <c r="F161"/>
  <c r="E161"/>
  <c r="M160"/>
  <c r="N160"/>
  <c r="I160"/>
  <c r="G160"/>
  <c r="F160"/>
  <c r="E160"/>
  <c r="O160"/>
  <c r="M159"/>
  <c r="N159"/>
  <c r="O159"/>
  <c r="I159"/>
  <c r="M158"/>
  <c r="N158"/>
  <c r="I158"/>
  <c r="G158"/>
  <c r="F158"/>
  <c r="E158"/>
  <c r="O158"/>
  <c r="M157"/>
  <c r="N157"/>
  <c r="I157"/>
  <c r="G157"/>
  <c r="F157"/>
  <c r="E157"/>
  <c r="O157"/>
  <c r="M156"/>
  <c r="N156"/>
  <c r="I156"/>
  <c r="G156"/>
  <c r="F156"/>
  <c r="E156"/>
  <c r="O156"/>
  <c r="M155"/>
  <c r="N155"/>
  <c r="I155"/>
  <c r="G155"/>
  <c r="F155"/>
  <c r="E155"/>
  <c r="O155"/>
  <c r="M154"/>
  <c r="N154"/>
  <c r="I154"/>
  <c r="G154"/>
  <c r="F154"/>
  <c r="E154"/>
  <c r="O154"/>
  <c r="M153"/>
  <c r="N153"/>
  <c r="I153"/>
  <c r="G153"/>
  <c r="F153"/>
  <c r="E153"/>
  <c r="O153"/>
  <c r="M152"/>
  <c r="N152"/>
  <c r="I152"/>
  <c r="G152"/>
  <c r="F152"/>
  <c r="E152"/>
  <c r="O152"/>
  <c r="M151"/>
  <c r="N151"/>
  <c r="O151"/>
  <c r="I151"/>
  <c r="L150"/>
  <c r="J150"/>
  <c r="M150"/>
  <c r="I150"/>
  <c r="F150"/>
  <c r="M149"/>
  <c r="N149"/>
  <c r="I149"/>
  <c r="G149"/>
  <c r="F149"/>
  <c r="E149"/>
  <c r="M148"/>
  <c r="N148"/>
  <c r="I148"/>
  <c r="G148"/>
  <c r="F148"/>
  <c r="E148"/>
  <c r="O148"/>
  <c r="M147"/>
  <c r="N147"/>
  <c r="I147"/>
  <c r="G147"/>
  <c r="F147"/>
  <c r="E147"/>
  <c r="O147"/>
  <c r="M146"/>
  <c r="N146"/>
  <c r="O146"/>
  <c r="I146"/>
  <c r="L145"/>
  <c r="K145"/>
  <c r="J145"/>
  <c r="M145"/>
  <c r="I145"/>
  <c r="F145"/>
  <c r="L144"/>
  <c r="K144"/>
  <c r="F144"/>
  <c r="J144"/>
  <c r="M144"/>
  <c r="I144"/>
  <c r="M142"/>
  <c r="N142"/>
  <c r="O142"/>
  <c r="M141"/>
  <c r="N141"/>
  <c r="M139"/>
  <c r="N139"/>
  <c r="I139"/>
  <c r="G139"/>
  <c r="F139"/>
  <c r="E139"/>
  <c r="O139"/>
  <c r="M138"/>
  <c r="N138"/>
  <c r="I138"/>
  <c r="G138"/>
  <c r="F138"/>
  <c r="E138"/>
  <c r="O138"/>
  <c r="M137"/>
  <c r="N137"/>
  <c r="I137"/>
  <c r="G137"/>
  <c r="F137"/>
  <c r="E137"/>
  <c r="O137"/>
  <c r="M136"/>
  <c r="N136"/>
  <c r="I136"/>
  <c r="G136"/>
  <c r="F136"/>
  <c r="E136"/>
  <c r="O136"/>
  <c r="M135"/>
  <c r="N135"/>
  <c r="O135"/>
  <c r="I135"/>
  <c r="M134"/>
  <c r="N134"/>
  <c r="I134"/>
  <c r="G134"/>
  <c r="F134"/>
  <c r="E134"/>
  <c r="O134"/>
  <c r="M133"/>
  <c r="N133"/>
  <c r="I133"/>
  <c r="G133"/>
  <c r="F133"/>
  <c r="E133"/>
  <c r="M132"/>
  <c r="N132"/>
  <c r="I132"/>
  <c r="G132"/>
  <c r="F132"/>
  <c r="E132"/>
  <c r="O132"/>
  <c r="M131"/>
  <c r="N131"/>
  <c r="I131"/>
  <c r="G131"/>
  <c r="F131"/>
  <c r="E131"/>
  <c r="O131"/>
  <c r="M130"/>
  <c r="N130"/>
  <c r="O130"/>
  <c r="I130"/>
  <c r="L129"/>
  <c r="M129"/>
  <c r="I129"/>
  <c r="F129"/>
  <c r="M126"/>
  <c r="N126"/>
  <c r="O126"/>
  <c r="I126"/>
  <c r="M125"/>
  <c r="N125"/>
  <c r="I125"/>
  <c r="G125"/>
  <c r="F125"/>
  <c r="E125"/>
  <c r="O125"/>
  <c r="M124"/>
  <c r="N124"/>
  <c r="I124"/>
  <c r="G124"/>
  <c r="M123"/>
  <c r="N123"/>
  <c r="I123"/>
  <c r="G123"/>
  <c r="F123"/>
  <c r="E123"/>
  <c r="O123"/>
  <c r="M122"/>
  <c r="N122"/>
  <c r="I122"/>
  <c r="G122"/>
  <c r="F122"/>
  <c r="E122"/>
  <c r="M121"/>
  <c r="N121"/>
  <c r="I121"/>
  <c r="G121"/>
  <c r="F121"/>
  <c r="E121"/>
  <c r="O121"/>
  <c r="M120"/>
  <c r="F120"/>
  <c r="G120"/>
  <c r="E120"/>
  <c r="I120"/>
  <c r="M119"/>
  <c r="N119"/>
  <c r="O119"/>
  <c r="I119"/>
  <c r="L118"/>
  <c r="L140"/>
  <c r="K140"/>
  <c r="J118"/>
  <c r="J140"/>
  <c r="E117"/>
  <c r="J51" i="3"/>
  <c r="J35"/>
  <c r="L35"/>
  <c r="J30"/>
  <c r="L15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L135"/>
  <c r="K135"/>
  <c r="J135"/>
  <c r="M135"/>
  <c r="I135"/>
  <c r="L134"/>
  <c r="K134"/>
  <c r="J134"/>
  <c r="M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L100"/>
  <c r="K100"/>
  <c r="J100"/>
  <c r="I100"/>
  <c r="L99"/>
  <c r="K99"/>
  <c r="J99"/>
  <c r="I98"/>
  <c r="I97"/>
  <c r="I96"/>
  <c r="I95"/>
  <c r="I94"/>
  <c r="I93"/>
  <c r="I92"/>
  <c r="I91"/>
  <c r="I90"/>
  <c r="I89"/>
  <c r="I88"/>
  <c r="I87"/>
  <c r="K86"/>
  <c r="I86"/>
  <c r="I85"/>
  <c r="I84"/>
  <c r="I83"/>
  <c r="I82"/>
  <c r="I81"/>
  <c r="I80"/>
  <c r="I79"/>
  <c r="I78"/>
  <c r="I77"/>
  <c r="I76"/>
  <c r="I75"/>
  <c r="I74"/>
  <c r="I73"/>
  <c r="I72"/>
  <c r="I71"/>
  <c r="K70"/>
  <c r="I70"/>
  <c r="I69"/>
  <c r="I68"/>
  <c r="I67"/>
  <c r="I66"/>
  <c r="L65"/>
  <c r="K65"/>
  <c r="J65"/>
  <c r="L64"/>
  <c r="J64"/>
  <c r="I63"/>
  <c r="I62"/>
  <c r="I61"/>
  <c r="I60"/>
  <c r="I59"/>
  <c r="I58"/>
  <c r="I57"/>
  <c r="I56"/>
  <c r="I55"/>
  <c r="I54"/>
  <c r="I53"/>
  <c r="I52"/>
  <c r="L51"/>
  <c r="I51"/>
  <c r="I50"/>
  <c r="I49"/>
  <c r="I48"/>
  <c r="I47"/>
  <c r="I46"/>
  <c r="I45"/>
  <c r="I44"/>
  <c r="I43"/>
  <c r="I42"/>
  <c r="I41"/>
  <c r="I40"/>
  <c r="I39"/>
  <c r="I38"/>
  <c r="I37"/>
  <c r="I36"/>
  <c r="I34"/>
  <c r="I33"/>
  <c r="I32"/>
  <c r="I30"/>
  <c r="I31"/>
  <c r="L30"/>
  <c r="K30"/>
  <c r="L29"/>
  <c r="K29"/>
  <c r="I25"/>
  <c r="I24"/>
  <c r="I23"/>
  <c r="I22"/>
  <c r="I21"/>
  <c r="I20"/>
  <c r="I19"/>
  <c r="I18"/>
  <c r="I17"/>
  <c r="I16"/>
  <c r="I15"/>
  <c r="I14"/>
  <c r="I13"/>
  <c r="I12"/>
  <c r="I11"/>
  <c r="I10"/>
  <c r="I9"/>
  <c r="K8"/>
  <c r="F8"/>
  <c r="I8"/>
  <c r="I7"/>
  <c r="L6"/>
  <c r="L26"/>
  <c r="K6"/>
  <c r="J6"/>
  <c r="F6"/>
  <c r="F166"/>
  <c r="F165"/>
  <c r="F164"/>
  <c r="F162"/>
  <c r="F161"/>
  <c r="F160"/>
  <c r="F159"/>
  <c r="F158"/>
  <c r="F156"/>
  <c r="F155"/>
  <c r="F154"/>
  <c r="F153"/>
  <c r="F151"/>
  <c r="F150"/>
  <c r="F148"/>
  <c r="F147"/>
  <c r="F146"/>
  <c r="F145"/>
  <c r="F144"/>
  <c r="F143"/>
  <c r="F142"/>
  <c r="F140"/>
  <c r="F139"/>
  <c r="F138"/>
  <c r="F137"/>
  <c r="F131"/>
  <c r="F130"/>
  <c r="F129"/>
  <c r="F127"/>
  <c r="F126"/>
  <c r="F125"/>
  <c r="F124"/>
  <c r="F123"/>
  <c r="F121"/>
  <c r="F120"/>
  <c r="F119"/>
  <c r="F118"/>
  <c r="F116"/>
  <c r="F115"/>
  <c r="F113"/>
  <c r="F112"/>
  <c r="F111"/>
  <c r="F110"/>
  <c r="F109"/>
  <c r="F108"/>
  <c r="F107"/>
  <c r="F105"/>
  <c r="F104"/>
  <c r="F103"/>
  <c r="F102"/>
  <c r="F96"/>
  <c r="F95"/>
  <c r="F94"/>
  <c r="F92"/>
  <c r="F91"/>
  <c r="F90"/>
  <c r="F89"/>
  <c r="F88"/>
  <c r="F86"/>
  <c r="F85"/>
  <c r="F84"/>
  <c r="F83"/>
  <c r="F82"/>
  <c r="F81"/>
  <c r="F80"/>
  <c r="F78"/>
  <c r="F77"/>
  <c r="F76"/>
  <c r="F75"/>
  <c r="F74"/>
  <c r="F73"/>
  <c r="F72"/>
  <c r="F70"/>
  <c r="F69"/>
  <c r="F68"/>
  <c r="F67"/>
  <c r="F61"/>
  <c r="F60"/>
  <c r="F59"/>
  <c r="F57"/>
  <c r="F56"/>
  <c r="F55"/>
  <c r="F54"/>
  <c r="F53"/>
  <c r="F51"/>
  <c r="F50"/>
  <c r="F49"/>
  <c r="F48"/>
  <c r="F46"/>
  <c r="F45"/>
  <c r="F43"/>
  <c r="F42"/>
  <c r="F41"/>
  <c r="F40"/>
  <c r="F39"/>
  <c r="F38"/>
  <c r="F37"/>
  <c r="F35"/>
  <c r="F34"/>
  <c r="F33"/>
  <c r="F32"/>
  <c r="F25"/>
  <c r="F24"/>
  <c r="F23"/>
  <c r="F22"/>
  <c r="F20"/>
  <c r="F19"/>
  <c r="F18"/>
  <c r="F17"/>
  <c r="F15"/>
  <c r="F12"/>
  <c r="F9"/>
  <c r="F10"/>
  <c r="F11"/>
  <c r="F13"/>
  <c r="M7"/>
  <c r="N7"/>
  <c r="O7"/>
  <c r="M8"/>
  <c r="M9"/>
  <c r="M10"/>
  <c r="M11"/>
  <c r="M12"/>
  <c r="M13"/>
  <c r="M14"/>
  <c r="N14"/>
  <c r="O14"/>
  <c r="M15"/>
  <c r="M16"/>
  <c r="N16"/>
  <c r="O16"/>
  <c r="M17"/>
  <c r="M18"/>
  <c r="M19"/>
  <c r="M20"/>
  <c r="M21"/>
  <c r="N21"/>
  <c r="O21"/>
  <c r="M22"/>
  <c r="M23"/>
  <c r="M24"/>
  <c r="M25"/>
  <c r="M27"/>
  <c r="N27"/>
  <c r="M28"/>
  <c r="N28"/>
  <c r="O28"/>
  <c r="M31"/>
  <c r="N31"/>
  <c r="O31"/>
  <c r="M32"/>
  <c r="M33"/>
  <c r="M34"/>
  <c r="M36"/>
  <c r="N36"/>
  <c r="O36"/>
  <c r="M37"/>
  <c r="M38"/>
  <c r="M39"/>
  <c r="M40"/>
  <c r="M41"/>
  <c r="M42"/>
  <c r="M43"/>
  <c r="M44"/>
  <c r="N44"/>
  <c r="O44"/>
  <c r="M45"/>
  <c r="M46"/>
  <c r="M47"/>
  <c r="N47"/>
  <c r="O47"/>
  <c r="M48"/>
  <c r="M49"/>
  <c r="M50"/>
  <c r="M52"/>
  <c r="N52"/>
  <c r="O52"/>
  <c r="M53"/>
  <c r="M54"/>
  <c r="M55"/>
  <c r="M56"/>
  <c r="M57"/>
  <c r="M58"/>
  <c r="N58"/>
  <c r="O58"/>
  <c r="M59"/>
  <c r="M60"/>
  <c r="M61"/>
  <c r="M62"/>
  <c r="N62"/>
  <c r="O62"/>
  <c r="M63"/>
  <c r="N63"/>
  <c r="O63"/>
  <c r="M66"/>
  <c r="N66"/>
  <c r="O66"/>
  <c r="M67"/>
  <c r="M68"/>
  <c r="M69"/>
  <c r="M70"/>
  <c r="M71"/>
  <c r="N71"/>
  <c r="O71"/>
  <c r="M72"/>
  <c r="M73"/>
  <c r="M74"/>
  <c r="M75"/>
  <c r="M76"/>
  <c r="M77"/>
  <c r="M78"/>
  <c r="M79"/>
  <c r="N79"/>
  <c r="O79"/>
  <c r="M80"/>
  <c r="M81"/>
  <c r="M82"/>
  <c r="M83"/>
  <c r="M84"/>
  <c r="M85"/>
  <c r="M86"/>
  <c r="M87"/>
  <c r="N87"/>
  <c r="O87"/>
  <c r="M88"/>
  <c r="M89"/>
  <c r="M90"/>
  <c r="M91"/>
  <c r="M92"/>
  <c r="M93"/>
  <c r="N93"/>
  <c r="O93"/>
  <c r="M94"/>
  <c r="M95"/>
  <c r="M96"/>
  <c r="M97"/>
  <c r="N97"/>
  <c r="O97"/>
  <c r="M98"/>
  <c r="N98"/>
  <c r="O98"/>
  <c r="M101"/>
  <c r="N101"/>
  <c r="O101"/>
  <c r="M102"/>
  <c r="M103"/>
  <c r="M104"/>
  <c r="M105"/>
  <c r="M106"/>
  <c r="N106"/>
  <c r="O106"/>
  <c r="M107"/>
  <c r="M108"/>
  <c r="M109"/>
  <c r="M110"/>
  <c r="M111"/>
  <c r="M112"/>
  <c r="M113"/>
  <c r="M114"/>
  <c r="N114"/>
  <c r="O114"/>
  <c r="M115"/>
  <c r="M116"/>
  <c r="M117"/>
  <c r="N117"/>
  <c r="O117"/>
  <c r="M118"/>
  <c r="M119"/>
  <c r="M120"/>
  <c r="M121"/>
  <c r="M122"/>
  <c r="N122"/>
  <c r="O122"/>
  <c r="M123"/>
  <c r="M124"/>
  <c r="M125"/>
  <c r="M126"/>
  <c r="M127"/>
  <c r="M128"/>
  <c r="N128"/>
  <c r="O128"/>
  <c r="M129"/>
  <c r="M130"/>
  <c r="M131"/>
  <c r="M132"/>
  <c r="N132"/>
  <c r="O132"/>
  <c r="M133"/>
  <c r="N133"/>
  <c r="O133"/>
  <c r="M136"/>
  <c r="N136"/>
  <c r="O136"/>
  <c r="M137"/>
  <c r="M138"/>
  <c r="G138"/>
  <c r="E138"/>
  <c r="M139"/>
  <c r="M140"/>
  <c r="G140"/>
  <c r="E140"/>
  <c r="M141"/>
  <c r="N141"/>
  <c r="O141"/>
  <c r="M142"/>
  <c r="G142"/>
  <c r="E142"/>
  <c r="M143"/>
  <c r="G143"/>
  <c r="E143"/>
  <c r="M144"/>
  <c r="G144"/>
  <c r="E144"/>
  <c r="M145"/>
  <c r="G145"/>
  <c r="E145"/>
  <c r="M146"/>
  <c r="G146"/>
  <c r="E146"/>
  <c r="M147"/>
  <c r="G147"/>
  <c r="E147"/>
  <c r="M148"/>
  <c r="G148"/>
  <c r="E148"/>
  <c r="M149"/>
  <c r="N149"/>
  <c r="O149"/>
  <c r="M150"/>
  <c r="G150"/>
  <c r="E150"/>
  <c r="M151"/>
  <c r="G151"/>
  <c r="E151"/>
  <c r="M152"/>
  <c r="N152"/>
  <c r="O152"/>
  <c r="M153"/>
  <c r="G153"/>
  <c r="E153"/>
  <c r="M154"/>
  <c r="G154"/>
  <c r="E154"/>
  <c r="M155"/>
  <c r="G155"/>
  <c r="E155"/>
  <c r="M156"/>
  <c r="G156"/>
  <c r="E156"/>
  <c r="M157"/>
  <c r="N157"/>
  <c r="O157"/>
  <c r="M158"/>
  <c r="G158"/>
  <c r="E158"/>
  <c r="M159"/>
  <c r="G159"/>
  <c r="E159"/>
  <c r="M160"/>
  <c r="G160"/>
  <c r="E160"/>
  <c r="M161"/>
  <c r="G161"/>
  <c r="E161"/>
  <c r="M162"/>
  <c r="G162"/>
  <c r="E162"/>
  <c r="M163"/>
  <c r="N163"/>
  <c r="O163"/>
  <c r="M164"/>
  <c r="G164"/>
  <c r="E164"/>
  <c r="M165"/>
  <c r="G165"/>
  <c r="E165"/>
  <c r="M166"/>
  <c r="G166"/>
  <c r="E166"/>
  <c r="M167"/>
  <c r="N167"/>
  <c r="O167"/>
  <c r="M168"/>
  <c r="N168"/>
  <c r="O168"/>
  <c r="F135"/>
  <c r="F134"/>
  <c r="F100"/>
  <c r="M100"/>
  <c r="F99"/>
  <c r="F65"/>
  <c r="M65"/>
  <c r="M64"/>
  <c r="M51"/>
  <c r="M35"/>
  <c r="F30"/>
  <c r="M30"/>
  <c r="F29"/>
  <c r="E5"/>
  <c r="L67" i="1"/>
  <c r="L52"/>
  <c r="F42"/>
  <c r="F40"/>
  <c r="L104"/>
  <c r="L97"/>
  <c r="I98"/>
  <c r="I99"/>
  <c r="I100"/>
  <c r="I101"/>
  <c r="I102"/>
  <c r="I103"/>
  <c r="I104"/>
  <c r="I105"/>
  <c r="I106"/>
  <c r="I107"/>
  <c r="I108"/>
  <c r="I109"/>
  <c r="I110"/>
  <c r="I111"/>
  <c r="K97"/>
  <c r="J97"/>
  <c r="F97"/>
  <c r="K82"/>
  <c r="J82"/>
  <c r="F82"/>
  <c r="K67"/>
  <c r="J67"/>
  <c r="J52"/>
  <c r="F67"/>
  <c r="F52"/>
  <c r="I45"/>
  <c r="I46"/>
  <c r="I47"/>
  <c r="I48"/>
  <c r="I49"/>
  <c r="I50"/>
  <c r="I51"/>
  <c r="I53"/>
  <c r="I54"/>
  <c r="I55"/>
  <c r="I56"/>
  <c r="I57"/>
  <c r="I58"/>
  <c r="I59"/>
  <c r="I60"/>
  <c r="I61"/>
  <c r="I62"/>
  <c r="I63"/>
  <c r="I64"/>
  <c r="I65"/>
  <c r="I66"/>
  <c r="I68"/>
  <c r="I69"/>
  <c r="I70"/>
  <c r="I71"/>
  <c r="I72"/>
  <c r="I73"/>
  <c r="I74"/>
  <c r="I75"/>
  <c r="I76"/>
  <c r="I77"/>
  <c r="I78"/>
  <c r="I80"/>
  <c r="I81"/>
  <c r="I83"/>
  <c r="I84"/>
  <c r="I85"/>
  <c r="I86"/>
  <c r="I87"/>
  <c r="I88"/>
  <c r="I89"/>
  <c r="I90"/>
  <c r="I91"/>
  <c r="I92"/>
  <c r="I93"/>
  <c r="I94"/>
  <c r="I95"/>
  <c r="I96"/>
  <c r="I44"/>
  <c r="I67"/>
  <c r="I97"/>
  <c r="L79"/>
  <c r="J79"/>
  <c r="F79"/>
  <c r="K79"/>
  <c r="K52"/>
  <c r="I79"/>
  <c r="I82"/>
  <c r="O28" i="2"/>
  <c r="N28"/>
  <c r="P27"/>
  <c r="Q27"/>
  <c r="P26"/>
  <c r="Q26"/>
  <c r="P25"/>
  <c r="Q25"/>
  <c r="P24"/>
  <c r="Q24"/>
  <c r="P23"/>
  <c r="P22"/>
  <c r="Q22"/>
  <c r="P21"/>
  <c r="Q21"/>
  <c r="P20"/>
  <c r="P19"/>
  <c r="Q19"/>
  <c r="P18"/>
  <c r="Q18"/>
  <c r="P17"/>
  <c r="Q17"/>
  <c r="P16"/>
  <c r="Q16"/>
  <c r="P15"/>
  <c r="Q15"/>
  <c r="P14"/>
  <c r="Q14"/>
  <c r="P13"/>
  <c r="Q13"/>
  <c r="P12"/>
  <c r="Q12"/>
  <c r="P11"/>
  <c r="Q11"/>
  <c r="P10"/>
  <c r="Q10"/>
  <c r="P9"/>
  <c r="Q9"/>
  <c r="P8"/>
  <c r="Q8"/>
  <c r="P7"/>
  <c r="Q7"/>
  <c r="P6"/>
  <c r="Q6"/>
  <c r="P5"/>
  <c r="Q5"/>
  <c r="P4"/>
  <c r="Q4"/>
  <c r="P3"/>
  <c r="Q3"/>
  <c r="L28"/>
  <c r="K28"/>
  <c r="M27"/>
  <c r="M26"/>
  <c r="M25"/>
  <c r="M24"/>
  <c r="M23"/>
  <c r="Q23"/>
  <c r="M22"/>
  <c r="M21"/>
  <c r="M20"/>
  <c r="Q20"/>
  <c r="M19"/>
  <c r="M18"/>
  <c r="M17"/>
  <c r="M16"/>
  <c r="M15"/>
  <c r="M14"/>
  <c r="M13"/>
  <c r="M12"/>
  <c r="M11"/>
  <c r="M10"/>
  <c r="M9"/>
  <c r="M8"/>
  <c r="M7"/>
  <c r="M6"/>
  <c r="M5"/>
  <c r="M4"/>
  <c r="M3"/>
  <c r="C28"/>
  <c r="E28"/>
  <c r="F28"/>
  <c r="H28"/>
  <c r="I28"/>
  <c r="B28"/>
  <c r="D20"/>
  <c r="G20"/>
  <c r="J20"/>
  <c r="D21"/>
  <c r="G21"/>
  <c r="J21"/>
  <c r="D22"/>
  <c r="G22"/>
  <c r="J22"/>
  <c r="D23"/>
  <c r="G23"/>
  <c r="J23"/>
  <c r="D24"/>
  <c r="G24"/>
  <c r="J24"/>
  <c r="D25"/>
  <c r="G25"/>
  <c r="J25"/>
  <c r="D26"/>
  <c r="G26"/>
  <c r="J26"/>
  <c r="D27"/>
  <c r="G27"/>
  <c r="J27"/>
  <c r="J19"/>
  <c r="J18"/>
  <c r="J17"/>
  <c r="J16"/>
  <c r="J15"/>
  <c r="J14"/>
  <c r="J13"/>
  <c r="J12"/>
  <c r="J11"/>
  <c r="J10"/>
  <c r="J9"/>
  <c r="J8"/>
  <c r="J7"/>
  <c r="J6"/>
  <c r="J5"/>
  <c r="J4"/>
  <c r="J3"/>
  <c r="J28"/>
  <c r="G19"/>
  <c r="G18"/>
  <c r="G17"/>
  <c r="G16"/>
  <c r="G15"/>
  <c r="G14"/>
  <c r="G13"/>
  <c r="G12"/>
  <c r="G11"/>
  <c r="G10"/>
  <c r="G9"/>
  <c r="G8"/>
  <c r="G7"/>
  <c r="G6"/>
  <c r="G5"/>
  <c r="G4"/>
  <c r="G3"/>
  <c r="D4"/>
  <c r="D5"/>
  <c r="D6"/>
  <c r="D7"/>
  <c r="D8"/>
  <c r="D9"/>
  <c r="D10"/>
  <c r="D11"/>
  <c r="D12"/>
  <c r="D13"/>
  <c r="D14"/>
  <c r="D15"/>
  <c r="D16"/>
  <c r="D17"/>
  <c r="D18"/>
  <c r="D19"/>
  <c r="D3"/>
  <c r="D28"/>
  <c r="P28"/>
  <c r="M28"/>
  <c r="G28"/>
  <c r="I118" i="1"/>
  <c r="I141"/>
  <c r="F141"/>
  <c r="E124"/>
  <c r="O124"/>
  <c r="F118"/>
  <c r="F140"/>
  <c r="N120"/>
  <c r="O120"/>
  <c r="I52"/>
  <c r="M140"/>
  <c r="N140"/>
  <c r="I140"/>
  <c r="N144"/>
  <c r="G144"/>
  <c r="N150"/>
  <c r="G150"/>
  <c r="E150"/>
  <c r="O150"/>
  <c r="G166"/>
  <c r="E166"/>
  <c r="N166"/>
  <c r="N179"/>
  <c r="G179"/>
  <c r="E179"/>
  <c r="O179"/>
  <c r="N249"/>
  <c r="G249"/>
  <c r="E249"/>
  <c r="O249"/>
  <c r="O122"/>
  <c r="O133"/>
  <c r="O149"/>
  <c r="O161"/>
  <c r="O163"/>
  <c r="O171"/>
  <c r="O191"/>
  <c r="O196"/>
  <c r="O224"/>
  <c r="O231"/>
  <c r="O241"/>
  <c r="N129"/>
  <c r="G129"/>
  <c r="E129"/>
  <c r="N145"/>
  <c r="G145"/>
  <c r="E145"/>
  <c r="N250"/>
  <c r="G250"/>
  <c r="E250"/>
  <c r="O271"/>
  <c r="O275"/>
  <c r="O280"/>
  <c r="O281"/>
  <c r="I166"/>
  <c r="G180"/>
  <c r="E180"/>
  <c r="O180"/>
  <c r="F185"/>
  <c r="E185"/>
  <c r="O185"/>
  <c r="M118"/>
  <c r="G201"/>
  <c r="E201"/>
  <c r="O201"/>
  <c r="G214"/>
  <c r="E214"/>
  <c r="O214"/>
  <c r="G215"/>
  <c r="E215"/>
  <c r="O215"/>
  <c r="I65" i="3"/>
  <c r="J29"/>
  <c r="M29"/>
  <c r="I35"/>
  <c r="I6"/>
  <c r="M6"/>
  <c r="G6"/>
  <c r="I99"/>
  <c r="M99"/>
  <c r="I134"/>
  <c r="J26"/>
  <c r="I27"/>
  <c r="K64"/>
  <c r="F64"/>
  <c r="F27"/>
  <c r="F26"/>
  <c r="N6"/>
  <c r="N29"/>
  <c r="G29"/>
  <c r="G35"/>
  <c r="N35"/>
  <c r="N100"/>
  <c r="G100"/>
  <c r="E100"/>
  <c r="Q28" i="2"/>
  <c r="G30" i="3"/>
  <c r="N30"/>
  <c r="G51"/>
  <c r="N51"/>
  <c r="G64"/>
  <c r="G65"/>
  <c r="E65"/>
  <c r="N65"/>
  <c r="N99"/>
  <c r="G99"/>
  <c r="E99"/>
  <c r="G134"/>
  <c r="E134"/>
  <c r="N134"/>
  <c r="G135"/>
  <c r="E135"/>
  <c r="N135"/>
  <c r="N130"/>
  <c r="G130"/>
  <c r="E130"/>
  <c r="G126"/>
  <c r="E126"/>
  <c r="N126"/>
  <c r="G124"/>
  <c r="E124"/>
  <c r="N124"/>
  <c r="N120"/>
  <c r="G120"/>
  <c r="E120"/>
  <c r="N118"/>
  <c r="G118"/>
  <c r="E118"/>
  <c r="G116"/>
  <c r="E116"/>
  <c r="N116"/>
  <c r="N112"/>
  <c r="G112"/>
  <c r="E112"/>
  <c r="N110"/>
  <c r="G110"/>
  <c r="E110"/>
  <c r="N108"/>
  <c r="G108"/>
  <c r="E108"/>
  <c r="G104"/>
  <c r="E104"/>
  <c r="N104"/>
  <c r="G102"/>
  <c r="E102"/>
  <c r="N102"/>
  <c r="G96"/>
  <c r="E96"/>
  <c r="N96"/>
  <c r="G94"/>
  <c r="E94"/>
  <c r="O94"/>
  <c r="N94"/>
  <c r="G92"/>
  <c r="E92"/>
  <c r="O92"/>
  <c r="N92"/>
  <c r="G90"/>
  <c r="E90"/>
  <c r="O90"/>
  <c r="N90"/>
  <c r="G88"/>
  <c r="E88"/>
  <c r="O88"/>
  <c r="N88"/>
  <c r="G86"/>
  <c r="E86"/>
  <c r="O86"/>
  <c r="N86"/>
  <c r="G84"/>
  <c r="E84"/>
  <c r="O84"/>
  <c r="N84"/>
  <c r="G82"/>
  <c r="N82"/>
  <c r="O82"/>
  <c r="G80"/>
  <c r="E80"/>
  <c r="O80"/>
  <c r="N80"/>
  <c r="G78"/>
  <c r="E78"/>
  <c r="O78"/>
  <c r="N78"/>
  <c r="G76"/>
  <c r="E76"/>
  <c r="O76"/>
  <c r="N76"/>
  <c r="G74"/>
  <c r="E74"/>
  <c r="O74"/>
  <c r="N74"/>
  <c r="G72"/>
  <c r="E72"/>
  <c r="O72"/>
  <c r="N72"/>
  <c r="G70"/>
  <c r="E70"/>
  <c r="O70"/>
  <c r="N70"/>
  <c r="G68"/>
  <c r="E68"/>
  <c r="O68"/>
  <c r="N68"/>
  <c r="G60"/>
  <c r="E60"/>
  <c r="O60"/>
  <c r="N60"/>
  <c r="G56"/>
  <c r="N56"/>
  <c r="G54"/>
  <c r="E54"/>
  <c r="O54"/>
  <c r="N54"/>
  <c r="G50"/>
  <c r="E50"/>
  <c r="O50"/>
  <c r="N50"/>
  <c r="G48"/>
  <c r="E48"/>
  <c r="O48"/>
  <c r="N48"/>
  <c r="G46"/>
  <c r="E46"/>
  <c r="O46"/>
  <c r="N46"/>
  <c r="G42"/>
  <c r="N42"/>
  <c r="G40"/>
  <c r="E40"/>
  <c r="O40"/>
  <c r="N40"/>
  <c r="G38"/>
  <c r="E38"/>
  <c r="O38"/>
  <c r="N38"/>
  <c r="G34"/>
  <c r="N34"/>
  <c r="G32"/>
  <c r="N32"/>
  <c r="N24"/>
  <c r="G24"/>
  <c r="E24"/>
  <c r="N22"/>
  <c r="G22"/>
  <c r="E22"/>
  <c r="G20"/>
  <c r="E20"/>
  <c r="O20"/>
  <c r="N20"/>
  <c r="G18"/>
  <c r="E18"/>
  <c r="O18"/>
  <c r="N18"/>
  <c r="G12"/>
  <c r="E12"/>
  <c r="O12"/>
  <c r="N12"/>
  <c r="G10"/>
  <c r="E10"/>
  <c r="O10"/>
  <c r="N10"/>
  <c r="G8"/>
  <c r="E8"/>
  <c r="O8"/>
  <c r="N8"/>
  <c r="N166"/>
  <c r="O166"/>
  <c r="N164"/>
  <c r="O164"/>
  <c r="N161"/>
  <c r="O161"/>
  <c r="N159"/>
  <c r="O159"/>
  <c r="N156"/>
  <c r="O156"/>
  <c r="N154"/>
  <c r="O154"/>
  <c r="N151"/>
  <c r="O151"/>
  <c r="N148"/>
  <c r="O148"/>
  <c r="N146"/>
  <c r="O146"/>
  <c r="N144"/>
  <c r="O144"/>
  <c r="N142"/>
  <c r="O142"/>
  <c r="N138"/>
  <c r="O138"/>
  <c r="G139"/>
  <c r="E139"/>
  <c r="N139"/>
  <c r="G137"/>
  <c r="E137"/>
  <c r="N137"/>
  <c r="G131"/>
  <c r="E131"/>
  <c r="N131"/>
  <c r="G129"/>
  <c r="E129"/>
  <c r="N129"/>
  <c r="N127"/>
  <c r="G127"/>
  <c r="E127"/>
  <c r="N125"/>
  <c r="G125"/>
  <c r="E125"/>
  <c r="N123"/>
  <c r="G123"/>
  <c r="E123"/>
  <c r="G121"/>
  <c r="E121"/>
  <c r="N121"/>
  <c r="G119"/>
  <c r="E119"/>
  <c r="N119"/>
  <c r="N115"/>
  <c r="G115"/>
  <c r="E115"/>
  <c r="G113"/>
  <c r="E113"/>
  <c r="N113"/>
  <c r="G111"/>
  <c r="E111"/>
  <c r="N111"/>
  <c r="G109"/>
  <c r="E109"/>
  <c r="N109"/>
  <c r="G107"/>
  <c r="E107"/>
  <c r="N107"/>
  <c r="N105"/>
  <c r="G105"/>
  <c r="E105"/>
  <c r="N103"/>
  <c r="G103"/>
  <c r="E103"/>
  <c r="G95"/>
  <c r="E95"/>
  <c r="N95"/>
  <c r="G91"/>
  <c r="E91"/>
  <c r="N91"/>
  <c r="G89"/>
  <c r="E89"/>
  <c r="N89"/>
  <c r="G85"/>
  <c r="E85"/>
  <c r="N85"/>
  <c r="G83"/>
  <c r="E83"/>
  <c r="N83"/>
  <c r="G81"/>
  <c r="E81"/>
  <c r="N81"/>
  <c r="G77"/>
  <c r="E77"/>
  <c r="N77"/>
  <c r="G75"/>
  <c r="E75"/>
  <c r="N75"/>
  <c r="G73"/>
  <c r="E73"/>
  <c r="N73"/>
  <c r="G69"/>
  <c r="E69"/>
  <c r="N69"/>
  <c r="G67"/>
  <c r="E67"/>
  <c r="N67"/>
  <c r="G61"/>
  <c r="E61"/>
  <c r="N61"/>
  <c r="G59"/>
  <c r="E59"/>
  <c r="N59"/>
  <c r="G57"/>
  <c r="E57"/>
  <c r="N57"/>
  <c r="G55"/>
  <c r="E55"/>
  <c r="N55"/>
  <c r="G53"/>
  <c r="N53"/>
  <c r="G49"/>
  <c r="E49"/>
  <c r="N49"/>
  <c r="G45"/>
  <c r="E45"/>
  <c r="N45"/>
  <c r="G43"/>
  <c r="E43"/>
  <c r="N43"/>
  <c r="G41"/>
  <c r="E41"/>
  <c r="N41"/>
  <c r="G39"/>
  <c r="E39"/>
  <c r="O39"/>
  <c r="N39"/>
  <c r="G37"/>
  <c r="E37"/>
  <c r="O37"/>
  <c r="N37"/>
  <c r="G33"/>
  <c r="E33"/>
  <c r="O33"/>
  <c r="N33"/>
  <c r="G25"/>
  <c r="E25"/>
  <c r="O25"/>
  <c r="N25"/>
  <c r="G23"/>
  <c r="E23"/>
  <c r="O23"/>
  <c r="N23"/>
  <c r="N19"/>
  <c r="G19"/>
  <c r="E19"/>
  <c r="N17"/>
  <c r="G17"/>
  <c r="E17"/>
  <c r="G15"/>
  <c r="E15"/>
  <c r="O15"/>
  <c r="N15"/>
  <c r="G13"/>
  <c r="E13"/>
  <c r="O13"/>
  <c r="N13"/>
  <c r="G11"/>
  <c r="E11"/>
  <c r="O11"/>
  <c r="N11"/>
  <c r="G9"/>
  <c r="E9"/>
  <c r="O9"/>
  <c r="N9"/>
  <c r="N165"/>
  <c r="O165"/>
  <c r="N162"/>
  <c r="O162"/>
  <c r="N160"/>
  <c r="O160"/>
  <c r="N158"/>
  <c r="O158"/>
  <c r="N155"/>
  <c r="O155"/>
  <c r="N153"/>
  <c r="O153"/>
  <c r="N150"/>
  <c r="O150"/>
  <c r="N147"/>
  <c r="O147"/>
  <c r="N145"/>
  <c r="O145"/>
  <c r="N143"/>
  <c r="O143"/>
  <c r="N140"/>
  <c r="O140"/>
  <c r="O250" i="1"/>
  <c r="O145"/>
  <c r="O129"/>
  <c r="O166"/>
  <c r="N118"/>
  <c r="G118"/>
  <c r="E144"/>
  <c r="G141"/>
  <c r="O108" i="3"/>
  <c r="O110"/>
  <c r="I29"/>
  <c r="E51"/>
  <c r="E35"/>
  <c r="O35"/>
  <c r="E56"/>
  <c r="O56"/>
  <c r="E53"/>
  <c r="E42"/>
  <c r="O42"/>
  <c r="E34"/>
  <c r="O34"/>
  <c r="E30"/>
  <c r="E32"/>
  <c r="O32"/>
  <c r="O124"/>
  <c r="E64"/>
  <c r="N64"/>
  <c r="O64"/>
  <c r="O103"/>
  <c r="O105"/>
  <c r="O115"/>
  <c r="O123"/>
  <c r="O125"/>
  <c r="O127"/>
  <c r="O112"/>
  <c r="O118"/>
  <c r="O130"/>
  <c r="O99"/>
  <c r="I64"/>
  <c r="K26"/>
  <c r="I26"/>
  <c r="M26"/>
  <c r="E29"/>
  <c r="G27"/>
  <c r="G26"/>
  <c r="E6"/>
  <c r="O17"/>
  <c r="O19"/>
  <c r="O96"/>
  <c r="O102"/>
  <c r="O104"/>
  <c r="O116"/>
  <c r="O126"/>
  <c r="O135"/>
  <c r="O134"/>
  <c r="O65"/>
  <c r="O51"/>
  <c r="O30"/>
  <c r="O100"/>
  <c r="O41"/>
  <c r="O43"/>
  <c r="O45"/>
  <c r="O49"/>
  <c r="O53"/>
  <c r="O55"/>
  <c r="O57"/>
  <c r="O59"/>
  <c r="O61"/>
  <c r="O67"/>
  <c r="O69"/>
  <c r="O73"/>
  <c r="O75"/>
  <c r="O77"/>
  <c r="O81"/>
  <c r="O83"/>
  <c r="O85"/>
  <c r="O89"/>
  <c r="O91"/>
  <c r="O95"/>
  <c r="O107"/>
  <c r="O109"/>
  <c r="O111"/>
  <c r="O113"/>
  <c r="O119"/>
  <c r="O121"/>
  <c r="O129"/>
  <c r="O131"/>
  <c r="O137"/>
  <c r="O139"/>
  <c r="O22"/>
  <c r="O24"/>
  <c r="O120"/>
  <c r="E141" i="1"/>
  <c r="O141"/>
  <c r="O144"/>
  <c r="G140"/>
  <c r="E118"/>
  <c r="N26" i="3"/>
  <c r="E27"/>
  <c r="O27"/>
  <c r="O29"/>
  <c r="O6"/>
  <c r="O118" i="1"/>
  <c r="E140"/>
  <c r="O140"/>
  <c r="E26" i="3"/>
  <c r="O26"/>
</calcChain>
</file>

<file path=xl/sharedStrings.xml><?xml version="1.0" encoding="utf-8"?>
<sst xmlns="http://schemas.openxmlformats.org/spreadsheetml/2006/main" count="570" uniqueCount="205">
  <si>
    <t>Наименование показателя</t>
  </si>
  <si>
    <t>из них:</t>
  </si>
  <si>
    <t xml:space="preserve">       в том числе:</t>
  </si>
  <si>
    <t>Всего</t>
  </si>
  <si>
    <t>в том числе</t>
  </si>
  <si>
    <t>Поступления, всего:</t>
  </si>
  <si>
    <t>в том числе:</t>
  </si>
  <si>
    <t>Выплаты, всего:</t>
  </si>
  <si>
    <t>Справочно:</t>
  </si>
  <si>
    <t>Объем публичных обязательств, всего</t>
  </si>
  <si>
    <t>УТВЕРЖДАЮ</t>
  </si>
  <si>
    <t>(расшифровка подписи)</t>
  </si>
  <si>
    <t>(подпись)</t>
  </si>
  <si>
    <t>"_______"________________ 20____г.</t>
  </si>
  <si>
    <t>План финансово - хозяйственной деятельности</t>
  </si>
  <si>
    <t>КОДЫ</t>
  </si>
  <si>
    <t>Форма по КФД</t>
  </si>
  <si>
    <t>Дата</t>
  </si>
  <si>
    <t>по ОКЕИ</t>
  </si>
  <si>
    <t>Единица измерения: руб.</t>
  </si>
  <si>
    <t>II. Показатели финансового состояния учреждения</t>
  </si>
  <si>
    <r>
      <t>I. Нефинансовые активы, всего</t>
    </r>
    <r>
      <rPr>
        <sz val="11"/>
        <rFont val="Times New Roman"/>
        <family val="1"/>
        <charset val="204"/>
      </rPr>
      <t>:</t>
    </r>
  </si>
  <si>
    <t>II. Финансовые активы, всего</t>
  </si>
  <si>
    <t>III. Обязательства, всего</t>
  </si>
  <si>
    <t>Планируемый остаток средств на начало планируемого года</t>
  </si>
  <si>
    <t>1.2.2. Остаточная стоимость особо ценного движимого имущества</t>
  </si>
  <si>
    <t>3.1. Просроченная кредиторская задолженность</t>
  </si>
  <si>
    <t>Планируемый остаток средств на конец планируемого года</t>
  </si>
  <si>
    <t>Код по бюджетной классификации операции сектора государственного управления</t>
  </si>
  <si>
    <t>Х</t>
  </si>
  <si>
    <t>III. Показатели по поступлениям и выплатам учреждения</t>
  </si>
  <si>
    <t>Заработная плата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</si>
  <si>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</si>
  <si>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</si>
  <si>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</si>
  <si>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</si>
  <si>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</si>
  <si>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</si>
  <si>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</si>
  <si>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</si>
  <si>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Безвозмездные перечисления государственным и муниципальным организациям</t>
  </si>
  <si>
    <t>Пособия по социальной помощи населению</t>
  </si>
  <si>
    <t>Пенсии, пособия, выплачиваемые организациями сектора государственного управления</t>
  </si>
  <si>
    <t>Прочие расходы</t>
  </si>
  <si>
    <t>Увеличение стоимости основных средств</t>
  </si>
  <si>
    <t>Увеличение стоимости нематериальных активов</t>
  </si>
  <si>
    <t>Увеличение стоимости непроизводственных активов</t>
  </si>
  <si>
    <t>Увеличение стоимости материальных запасов</t>
  </si>
  <si>
    <t>Увеличение стоимости акций и иных форм участия в капитале</t>
  </si>
  <si>
    <t>Услуга № 2</t>
  </si>
  <si>
    <t>Поступления от иной приносящей доход деятельности, всего:</t>
  </si>
  <si>
    <t>Сумма</t>
  </si>
  <si>
    <t>Бюджетные инвестиции</t>
  </si>
  <si>
    <t>Поступления от реализации ценных бумаг</t>
  </si>
  <si>
    <t>Увеличение стоимости ценных бумаг, кроме акций и иных форм участия в капитале</t>
  </si>
  <si>
    <t>2.2.1. по выданным авансам на услуги связи</t>
  </si>
  <si>
    <t>2.2.2. по выданным авансам на транспортные услуги</t>
  </si>
  <si>
    <t>2.2.3. по выданным авансам на коммунальные услуги</t>
  </si>
  <si>
    <t>2.2.4. по выданным авансам на услуги по содержанию имущества</t>
  </si>
  <si>
    <t>2.2.5. по выданным авансам на прочие услуги</t>
  </si>
  <si>
    <t>2.2.6. по выданным авансам на приобретение основных средств</t>
  </si>
  <si>
    <t>2.2.7. по выданным авансам на приобретение нематериальных активов</t>
  </si>
  <si>
    <t>2.2.8. по выданным авансам на приобретение непроизведенных активов</t>
  </si>
  <si>
    <t>2.2.9. по выданным авансам на приобретение материальных запасов</t>
  </si>
  <si>
    <t>2.2.10. по выданным авансам на прочие расходы</t>
  </si>
  <si>
    <t xml:space="preserve">3.2.1.  по начислениям на выплаты по оплате труда </t>
  </si>
  <si>
    <t>3.2.2.  по оплате услуг связи</t>
  </si>
  <si>
    <t>3.2.3. по оплате транспортных услуг</t>
  </si>
  <si>
    <t>3.2.4. по оплате коммунальных услуг</t>
  </si>
  <si>
    <t>3.2.5. по оплате услуг по содержанию имущества</t>
  </si>
  <si>
    <t>2.3. Дебиторская задолженность по выданным авансам за счет доходов, полученных от платной и иной приносящей доход деятельности, всего:</t>
  </si>
  <si>
    <t>2.3.1. по выданным авансам на услуги связи</t>
  </si>
  <si>
    <t>2.3.2. по выданным авансам на транспортные услуги</t>
  </si>
  <si>
    <t>2.3.3. по выданным авансам на коммунальные услуги</t>
  </si>
  <si>
    <t>2.3.4. по выданным авансам на услуги по содержанию имущества</t>
  </si>
  <si>
    <t>2.3.5. по выданным авансам на прочие услуги</t>
  </si>
  <si>
    <t>2.3.6. по выданным авансам на приобретение основных средств</t>
  </si>
  <si>
    <t>2.3.7. по выданным авансам на приобретение нематериальных активов</t>
  </si>
  <si>
    <t>2.3.8. по выданным авансам на приобретение непроизведенных активов</t>
  </si>
  <si>
    <t>2.3.9. по выданным авансам на приобретение материальных запасов</t>
  </si>
  <si>
    <t>2.3.10. по выданным авансам на прочие расходы</t>
  </si>
  <si>
    <t>3.3. Кредиторская задолженность по расчетам с поставщиками и подрядчиками за счет доходов, полученных от платной и иной приносящей доход деятельности, всего:</t>
  </si>
  <si>
    <t xml:space="preserve">3.3.1.  по начислениям на выплаты по оплате труда </t>
  </si>
  <si>
    <t>3.3.2.  по оплате услуг связи</t>
  </si>
  <si>
    <t>3.3.3. по оплате транспортных услуг</t>
  </si>
  <si>
    <t>3.3.4. по оплате коммунальных услуг</t>
  </si>
  <si>
    <t>3.3.5. по оплате услуг по содержанию имущества</t>
  </si>
  <si>
    <t>(наименование должности лица, утверждающего документ)</t>
  </si>
  <si>
    <t>"_____"___________________ 20___г.</t>
  </si>
  <si>
    <t>по ОКПО</t>
  </si>
  <si>
    <t>ИНН / КПП</t>
  </si>
  <si>
    <t>1.2.1. Общая балансовая стоимость особо ценного движимого имущества</t>
  </si>
  <si>
    <t>Оплата труда и начисления на выплаты по оплате труда, всего</t>
  </si>
  <si>
    <t>Оплата работ, услуг, всего</t>
  </si>
  <si>
    <t>Безвозмездные перечисления организациям, всего</t>
  </si>
  <si>
    <t>Социальное обеспечение, всего</t>
  </si>
  <si>
    <t xml:space="preserve">Поступление нефинансовых активов, всего </t>
  </si>
  <si>
    <t>Поступление финансовых активов, всего</t>
  </si>
  <si>
    <t>Исполнитель</t>
  </si>
  <si>
    <t>операции по лицевым счетам, открытым в органах Федерального казначейства</t>
  </si>
  <si>
    <t>(уполномоченное  лицо)</t>
  </si>
  <si>
    <t>3.2.6. по оплате прочих услуг</t>
  </si>
  <si>
    <t>3.2.7. по приобретению основных средств</t>
  </si>
  <si>
    <t>3.2.8. по приобретению нематериальных активов</t>
  </si>
  <si>
    <t>3.2.9. по приобретению непроизведенных активов</t>
  </si>
  <si>
    <t>3.2.10. по приобретению материальных запасов</t>
  </si>
  <si>
    <t>3.2.11. по оплате прочих расходов</t>
  </si>
  <si>
    <t>3.2.12. по платежам в бюджет</t>
  </si>
  <si>
    <t>3.2.13. по прочим расчетам с кредиторами</t>
  </si>
  <si>
    <t>3.3.6. по оплате прочих услуг</t>
  </si>
  <si>
    <t>3.3.7. по приобретению основных средств</t>
  </si>
  <si>
    <t>3.3.8. по приобретению нематериальных активов</t>
  </si>
  <si>
    <t>3.3.9. по приобретению непроизведенных активов</t>
  </si>
  <si>
    <t>3.3.10. по приобретению материальных запасов</t>
  </si>
  <si>
    <t>3.3.11. по оплате прочих расходов</t>
  </si>
  <si>
    <t>3.3.12. по платежам в бюджет</t>
  </si>
  <si>
    <t>3.3.13. по прочим расчетам с кредиторами</t>
  </si>
  <si>
    <t>1.1. Общая балансовая стоимость недвижимого муниципального имущества, всего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</si>
  <si>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</si>
  <si>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</si>
  <si>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Субсидии на выполнении муниципального задания</t>
  </si>
  <si>
    <t>Наименование муниципального  учреждения (подразделения)</t>
  </si>
  <si>
    <t>Адрес фактического местонахождения муниципального учреждения (подразделения)</t>
  </si>
  <si>
    <t xml:space="preserve">I.  Сведения о деятельности муниципального учреждения </t>
  </si>
  <si>
    <t>1.1. Цели деятельности муниципального  учреждения (подразделения):</t>
  </si>
  <si>
    <t>1.2. Виды деятельности муниципального  учреждения (подразделения):</t>
  </si>
  <si>
    <t>1.1.1. Стоимость имущества, закрепленного собственником имущества за муниципальным учреждением на праве оперативного управления</t>
  </si>
  <si>
    <t>1.1.2. Стоимость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</si>
  <si>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</si>
  <si>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 xml:space="preserve">операции по счетам, открытым в кредитных организациях </t>
  </si>
  <si>
    <t>Поступления от оказания муниципальным учреждением  (подразделением) услуг (выполнения работ) , предоставление которых для физических и юридических лиц осуществляется на платной основе, всего</t>
  </si>
  <si>
    <t>Наименование органа Администрации МО г.Сорск, в ведении которого находится муниципальное учреждение</t>
  </si>
  <si>
    <t>2.1. Дебиторская задолженность по доходам, полученным за счет средств  бюджета МО г.Сорск</t>
  </si>
  <si>
    <t>2.2. Дебиторская задолженность по выданным авансам, полученным за счет средств  бюджета МО г.Сорск всего:</t>
  </si>
  <si>
    <t>3.2. Кредиторская задолженность по расчетам с поставщиками и подрядчиками за счет средств  бюджета МО г.Сорск, всего:</t>
  </si>
  <si>
    <r>
      <t xml:space="preserve">Приложение к Порядку составления и утверждения плана финансово-хозяйственной деятельности муниципальных учреждений муниципального образования г.Сорск, утвержденному постановлением Администрации МО г.Сорск № </t>
    </r>
    <r>
      <rPr>
        <u/>
        <sz val="10"/>
        <rFont val="Times New Roman"/>
        <family val="1"/>
        <charset val="204"/>
      </rPr>
      <t>276</t>
    </r>
    <r>
      <rPr>
        <sz val="10"/>
        <rFont val="Times New Roman"/>
        <family val="1"/>
        <charset val="204"/>
      </rPr>
      <t xml:space="preserve"> от </t>
    </r>
    <r>
      <rPr>
        <u/>
        <sz val="10"/>
        <rFont val="Times New Roman"/>
        <family val="1"/>
        <charset val="204"/>
      </rPr>
      <t>15 июня</t>
    </r>
    <r>
      <rPr>
        <sz val="10"/>
        <rFont val="Times New Roman"/>
        <family val="1"/>
        <charset val="204"/>
      </rPr>
      <t xml:space="preserve"> 2011 г.</t>
    </r>
  </si>
  <si>
    <t>на 2012  год (примерная форма)</t>
  </si>
  <si>
    <t>1910001135/191001001</t>
  </si>
  <si>
    <t>655111, г.Сорск, ул. Пионерская, д.39</t>
  </si>
  <si>
    <t>1.1.1. Организация оказания скорой медицинской помощи (за исключением санитарно – авиационной);
1.1.2. Организация оказания первичной медико-санитарной помощи в стационарно – поликлиническом и больничном подразделении лечебно – профилактического учреждения;
1.1.3. Организация оказания медицинской помощи женщинам в период беременности, во время и после родов;
1.1.4. Осуществление мероприятий по повышению квалификации врачей и среднего медицинского персонала;
1.1.5. Взаимодействие на договорных условиях с высшими и средними медицинскими учреждениями в вопросах предоставления базы для подготовки кадров;
1.1.6. Взаимодействие с медицинскими научно – исследовательскими институтами по вопросам  проведения научно – исследовательских работ и внедрения современных методик во всех разделах медицины для нужд лечебного Учреждения.</t>
  </si>
  <si>
    <t xml:space="preserve">1.2.1. Скорая медицинская помощь;
1.2.2. Амбулаторно-поликлиническая помощь, включая проведение мероприятий по профилактике, диагностике и лечению;
1.2.3. Стационарная помощь в отделениях с круглосуточным и дневным пребыванием больных;
1.2.4. Первичная доврачебная медико-санитарная помощь;
1.2.5.  Специализированная помощь по акушерству и гинекологии;
1.2.6. Приобретение, хранение, перевозка, использование наркотических и психотропных веществ.
</t>
  </si>
  <si>
    <t xml:space="preserve">1.3. Перечень услуг (работ), осуществляемых на платной основе:                                                                  1.3.1.  Дополнительные бытовые и сервисные услуги;
1.3.2.  Пребывание в палатах повышенной комфортности;
1.3.3.  Дополнительное питание;
1.3.4. Оказывать другие платные медицинские услуги в порядке и на условиях,  установленных действующим законодательством.
</t>
  </si>
  <si>
    <t>Администрация муниципального образования г.Сорск</t>
  </si>
  <si>
    <t>ОМС</t>
  </si>
  <si>
    <t>амбулатотия</t>
  </si>
  <si>
    <t>педиатрия</t>
  </si>
  <si>
    <t>терапия</t>
  </si>
  <si>
    <t>ВОП</t>
  </si>
  <si>
    <t>Инфекция</t>
  </si>
  <si>
    <t>Хирургия</t>
  </si>
  <si>
    <t>Акушерство</t>
  </si>
  <si>
    <t>гинекология</t>
  </si>
  <si>
    <t>отоларинголог</t>
  </si>
  <si>
    <t>офтальмолог</t>
  </si>
  <si>
    <t>невролог</t>
  </si>
  <si>
    <t>психиатр</t>
  </si>
  <si>
    <t>нарколог</t>
  </si>
  <si>
    <t>фтизиатр</t>
  </si>
  <si>
    <t>стомотолог (ует)</t>
  </si>
  <si>
    <t>неотложка</t>
  </si>
  <si>
    <t xml:space="preserve">смотровые </t>
  </si>
  <si>
    <t>объемы</t>
  </si>
  <si>
    <t>ст-ть</t>
  </si>
  <si>
    <t>сумма</t>
  </si>
  <si>
    <t>скорая помощь</t>
  </si>
  <si>
    <t>стационар</t>
  </si>
  <si>
    <t>скорая</t>
  </si>
  <si>
    <t>для бер.и рож</t>
  </si>
  <si>
    <t>патология берем</t>
  </si>
  <si>
    <t>наркологические</t>
  </si>
  <si>
    <t>дневной стационар</t>
  </si>
  <si>
    <t>произ.обортов</t>
  </si>
  <si>
    <t>стационар на дому</t>
  </si>
  <si>
    <t>Итого:</t>
  </si>
  <si>
    <t>Оказание медицинских услуг</t>
  </si>
  <si>
    <t>амбулаторно-поликлиническая медицинская  помощь</t>
  </si>
  <si>
    <t>стационарная медицинская помощь</t>
  </si>
  <si>
    <t>медицинская помощь в условиях дневных стационаров</t>
  </si>
  <si>
    <t>омс</t>
  </si>
  <si>
    <t>бюджет</t>
  </si>
  <si>
    <t>платные</t>
  </si>
  <si>
    <t>Итого</t>
  </si>
  <si>
    <t>итого</t>
  </si>
  <si>
    <t>Н.И.Харланов</t>
  </si>
  <si>
    <t>Л.С. Беляева</t>
  </si>
  <si>
    <t>Т.В. Семенова</t>
  </si>
  <si>
    <r>
      <t xml:space="preserve">тел. </t>
    </r>
    <r>
      <rPr>
        <u/>
        <sz val="11"/>
        <rFont val="Times New Roman"/>
        <family val="1"/>
        <charset val="204"/>
      </rPr>
      <t>24-070</t>
    </r>
  </si>
  <si>
    <t>Субсидии бюджетным учреждениям на иные цели</t>
  </si>
  <si>
    <t>скорая медицинская помощь</t>
  </si>
  <si>
    <t>Амбулаторно-поликлиническая медицинская  помощь</t>
  </si>
  <si>
    <t>Стационарная медицинская помощь</t>
  </si>
  <si>
    <t>Медицинская помощь в условиях дневных стационаров</t>
  </si>
  <si>
    <t>Скорая медицинская помощь</t>
  </si>
  <si>
    <t>внебюджетные</t>
  </si>
  <si>
    <t>бюджетные средства</t>
  </si>
  <si>
    <t>внебюджетные средства</t>
  </si>
  <si>
    <t>Главный врач МБУЗ "Сорская городская боьница"</t>
  </si>
  <si>
    <t>Главный бухгалтер МБУЗ "Сорская городская больница"</t>
  </si>
  <si>
    <t>"___"____________ 20__ г.</t>
  </si>
  <si>
    <t>МБУЗ "Сорская городская больница"</t>
  </si>
  <si>
    <t>Целевые программы</t>
  </si>
  <si>
    <t>Субсидии бюджетам субъектов Российской Федерации и муниципальных образований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</si>
  <si>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Субвенции на обеспечение детей в возрасте до трех лет жизни специальными продукетами детского питания</t>
  </si>
  <si>
    <t>Субсидии бюджетным учреждениям на иные цели (кредиторская  задолженность)</t>
  </si>
  <si>
    <t>приложение 1 к постановлению администрации города Сорска                                                от 29.12.2012 г. № 721-п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</si>
</sst>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3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1" fillId="0" borderId="0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3" fontId="0" fillId="0" borderId="0" xfId="0" applyNumberFormat="1"/>
    <xf numFmtId="0" fontId="0" fillId="0" borderId="1" xfId="0" applyBorder="1"/>
    <xf numFmtId="3" fontId="0" fillId="0" borderId="1" xfId="0" applyNumberFormat="1" applyBorder="1"/>
    <xf numFmtId="164" fontId="0" fillId="0" borderId="1" xfId="0" applyNumberFormat="1" applyBorder="1"/>
    <xf numFmtId="3" fontId="11" fillId="0" borderId="1" xfId="0" applyNumberFormat="1" applyFont="1" applyBorder="1"/>
    <xf numFmtId="164" fontId="11" fillId="0" borderId="1" xfId="0" applyNumberFormat="1" applyFont="1" applyBorder="1"/>
    <xf numFmtId="3" fontId="0" fillId="2" borderId="1" xfId="0" applyNumberFormat="1" applyFill="1" applyBorder="1"/>
    <xf numFmtId="4" fontId="1" fillId="0" borderId="0" xfId="0" applyNumberFormat="1" applyFont="1" applyAlignment="1">
      <alignment vertical="top" wrapText="1"/>
    </xf>
    <xf numFmtId="4" fontId="1" fillId="0" borderId="0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vertical="top" wrapText="1"/>
    </xf>
    <xf numFmtId="4" fontId="2" fillId="0" borderId="1" xfId="0" applyNumberFormat="1" applyFont="1" applyBorder="1" applyAlignment="1">
      <alignment vertical="top" wrapText="1"/>
    </xf>
    <xf numFmtId="4" fontId="1" fillId="0" borderId="7" xfId="0" applyNumberFormat="1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3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4" fontId="1" fillId="0" borderId="7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4" fontId="10" fillId="0" borderId="0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9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2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04"/>
  <sheetViews>
    <sheetView tabSelected="1" view="pageBreakPreview" topLeftCell="A112" zoomScaleSheetLayoutView="100" workbookViewId="0">
      <selection activeCell="A113" sqref="A113:H113"/>
    </sheetView>
  </sheetViews>
  <sheetFormatPr defaultRowHeight="15"/>
  <cols>
    <col min="1" max="1" width="10.7109375" style="2" customWidth="1"/>
    <col min="2" max="2" width="13.140625" style="2" customWidth="1"/>
    <col min="3" max="3" width="17.7109375" style="2" customWidth="1"/>
    <col min="4" max="4" width="13.5703125" style="3" customWidth="1"/>
    <col min="5" max="6" width="13.85546875" style="2" customWidth="1"/>
    <col min="7" max="7" width="15" style="2" customWidth="1"/>
    <col min="8" max="8" width="14.5703125" style="49" customWidth="1"/>
    <col min="9" max="11" width="14.85546875" style="49" hidden="1" customWidth="1"/>
    <col min="12" max="12" width="11.85546875" style="2" hidden="1" customWidth="1"/>
    <col min="13" max="14" width="13.28515625" style="2" hidden="1" customWidth="1"/>
    <col min="15" max="16" width="9.140625" style="2" hidden="1" customWidth="1"/>
    <col min="17" max="16384" width="9.140625" style="2"/>
  </cols>
  <sheetData>
    <row r="1" spans="1:7" ht="91.15" hidden="1" customHeight="1">
      <c r="E1" s="75" t="s">
        <v>135</v>
      </c>
      <c r="F1" s="75"/>
      <c r="G1" s="75"/>
    </row>
    <row r="2" spans="1:7" ht="25.5" hidden="1" customHeight="1">
      <c r="E2" s="76"/>
      <c r="F2" s="76"/>
      <c r="G2" s="76"/>
    </row>
    <row r="3" spans="1:7" hidden="1">
      <c r="E3" s="77" t="s">
        <v>10</v>
      </c>
      <c r="F3" s="77"/>
      <c r="G3" s="77"/>
    </row>
    <row r="4" spans="1:7" ht="17.25" hidden="1" customHeight="1">
      <c r="E4" s="78"/>
      <c r="F4" s="78"/>
      <c r="G4" s="78"/>
    </row>
    <row r="5" spans="1:7" ht="15" hidden="1" customHeight="1">
      <c r="E5" s="76" t="s">
        <v>87</v>
      </c>
      <c r="F5" s="76"/>
      <c r="G5" s="76"/>
    </row>
    <row r="6" spans="1:7" hidden="1">
      <c r="E6" s="11"/>
      <c r="F6" s="78"/>
      <c r="G6" s="78"/>
    </row>
    <row r="7" spans="1:7" ht="15" hidden="1" customHeight="1">
      <c r="E7" s="15" t="s">
        <v>12</v>
      </c>
      <c r="F7" s="76" t="s">
        <v>11</v>
      </c>
      <c r="G7" s="76"/>
    </row>
    <row r="8" spans="1:7" ht="36" hidden="1" customHeight="1">
      <c r="E8" s="76" t="s">
        <v>13</v>
      </c>
      <c r="F8" s="76"/>
      <c r="G8" s="76"/>
    </row>
    <row r="9" spans="1:7" hidden="1"/>
    <row r="10" spans="1:7" ht="18.75" hidden="1">
      <c r="A10" s="73" t="s">
        <v>14</v>
      </c>
      <c r="B10" s="73"/>
      <c r="C10" s="73"/>
      <c r="D10" s="73"/>
      <c r="E10" s="73"/>
      <c r="F10" s="73"/>
      <c r="G10" s="73"/>
    </row>
    <row r="11" spans="1:7" ht="18.75" hidden="1">
      <c r="A11" s="73" t="s">
        <v>136</v>
      </c>
      <c r="B11" s="73"/>
      <c r="C11" s="73"/>
      <c r="D11" s="73"/>
      <c r="E11" s="73"/>
      <c r="F11" s="73"/>
      <c r="G11" s="73"/>
    </row>
    <row r="12" spans="1:7" ht="18.75" hidden="1">
      <c r="A12" s="26"/>
      <c r="B12" s="26"/>
      <c r="C12" s="26"/>
      <c r="D12" s="26"/>
      <c r="E12" s="26"/>
      <c r="F12" s="5"/>
      <c r="G12" s="13" t="s">
        <v>15</v>
      </c>
    </row>
    <row r="13" spans="1:7" ht="15.75" hidden="1" customHeight="1">
      <c r="A13" s="26"/>
      <c r="B13" s="26"/>
      <c r="C13" s="26"/>
      <c r="D13" s="26"/>
      <c r="E13" s="26"/>
      <c r="F13" s="6" t="s">
        <v>16</v>
      </c>
      <c r="G13" s="7"/>
    </row>
    <row r="14" spans="1:7" ht="18" hidden="1" customHeight="1">
      <c r="A14" s="86" t="s">
        <v>88</v>
      </c>
      <c r="B14" s="86"/>
      <c r="C14" s="86"/>
      <c r="D14" s="86"/>
      <c r="E14" s="86"/>
      <c r="F14" s="6" t="s">
        <v>17</v>
      </c>
      <c r="G14" s="7"/>
    </row>
    <row r="15" spans="1:7" ht="15.75" hidden="1" customHeight="1">
      <c r="A15" s="5"/>
      <c r="B15" s="5"/>
      <c r="C15" s="5"/>
      <c r="D15" s="5"/>
      <c r="E15" s="5"/>
      <c r="G15" s="7"/>
    </row>
    <row r="16" spans="1:7" hidden="1">
      <c r="F16" s="6"/>
      <c r="G16" s="7"/>
    </row>
    <row r="17" spans="1:7" ht="13.5" hidden="1" customHeight="1">
      <c r="A17" s="72" t="s">
        <v>121</v>
      </c>
      <c r="B17" s="72"/>
      <c r="C17" s="72"/>
      <c r="E17" s="38"/>
      <c r="F17" s="6" t="s">
        <v>89</v>
      </c>
      <c r="G17" s="7"/>
    </row>
    <row r="18" spans="1:7" ht="11.25" hidden="1" customHeight="1">
      <c r="A18" s="72"/>
      <c r="B18" s="72"/>
      <c r="C18" s="72"/>
      <c r="D18" s="8"/>
      <c r="E18" s="8"/>
      <c r="G18" s="10"/>
    </row>
    <row r="19" spans="1:7" ht="15.75" hidden="1" customHeight="1">
      <c r="A19" s="72"/>
      <c r="B19" s="72"/>
      <c r="C19" s="72"/>
      <c r="D19" s="39" t="s">
        <v>199</v>
      </c>
      <c r="E19" s="8"/>
      <c r="G19" s="10"/>
    </row>
    <row r="20" spans="1:7" ht="24.75" hidden="1" customHeight="1">
      <c r="A20" s="72"/>
      <c r="B20" s="72"/>
      <c r="C20" s="72"/>
      <c r="D20" s="8"/>
      <c r="E20" s="8"/>
      <c r="F20" s="30"/>
      <c r="G20" s="29"/>
    </row>
    <row r="21" spans="1:7" ht="22.5" hidden="1" customHeight="1">
      <c r="A21" s="72" t="s">
        <v>90</v>
      </c>
      <c r="B21" s="72"/>
      <c r="C21" s="72"/>
      <c r="D21" s="41" t="s">
        <v>137</v>
      </c>
      <c r="E21" s="8"/>
      <c r="F21" s="28"/>
      <c r="G21" s="31"/>
    </row>
    <row r="22" spans="1:7" ht="33" hidden="1" customHeight="1">
      <c r="A22" s="72" t="s">
        <v>19</v>
      </c>
      <c r="B22" s="72"/>
      <c r="C22" s="72"/>
      <c r="D22" s="1"/>
      <c r="E22" s="1"/>
      <c r="F22" s="14" t="s">
        <v>18</v>
      </c>
      <c r="G22" s="7">
        <v>383</v>
      </c>
    </row>
    <row r="23" spans="1:7" ht="21" hidden="1" customHeight="1">
      <c r="A23" s="72" t="s">
        <v>131</v>
      </c>
      <c r="B23" s="72"/>
      <c r="C23" s="72"/>
      <c r="D23" s="8"/>
      <c r="E23" s="8"/>
      <c r="F23" s="6"/>
      <c r="G23" s="14"/>
    </row>
    <row r="24" spans="1:7" ht="18" hidden="1" customHeight="1">
      <c r="A24" s="72"/>
      <c r="B24" s="72"/>
      <c r="C24" s="72"/>
      <c r="D24" s="40" t="s">
        <v>142</v>
      </c>
      <c r="E24" s="8"/>
      <c r="F24" s="6"/>
      <c r="G24" s="14"/>
    </row>
    <row r="25" spans="1:7" ht="23.25" hidden="1" customHeight="1">
      <c r="A25" s="72"/>
      <c r="B25" s="72"/>
      <c r="C25" s="72"/>
      <c r="D25" s="8"/>
      <c r="E25" s="8"/>
      <c r="F25" s="6"/>
      <c r="G25" s="14"/>
    </row>
    <row r="26" spans="1:7" ht="17.25" hidden="1" customHeight="1">
      <c r="A26" s="72" t="s">
        <v>122</v>
      </c>
      <c r="B26" s="72"/>
      <c r="C26" s="72"/>
      <c r="D26" s="41" t="s">
        <v>138</v>
      </c>
      <c r="E26" s="8"/>
      <c r="F26" s="8"/>
      <c r="G26" s="8"/>
    </row>
    <row r="27" spans="1:7" ht="18.75" hidden="1" customHeight="1">
      <c r="A27" s="72"/>
      <c r="B27" s="72"/>
      <c r="C27" s="72"/>
      <c r="D27" s="8"/>
      <c r="E27" s="8"/>
      <c r="F27" s="8"/>
      <c r="G27" s="8"/>
    </row>
    <row r="28" spans="1:7" ht="12" hidden="1" customHeight="1">
      <c r="A28" s="72"/>
      <c r="B28" s="72"/>
      <c r="C28" s="72"/>
      <c r="D28" s="8"/>
      <c r="E28" s="8"/>
      <c r="F28" s="8"/>
      <c r="G28" s="8"/>
    </row>
    <row r="29" spans="1:7" ht="0.75" hidden="1" customHeight="1">
      <c r="A29" s="72"/>
      <c r="B29" s="72"/>
      <c r="C29" s="72"/>
      <c r="D29" s="8"/>
      <c r="E29" s="8"/>
      <c r="F29" s="8"/>
      <c r="G29" s="8"/>
    </row>
    <row r="30" spans="1:7" ht="20.25" hidden="1" customHeight="1">
      <c r="A30" s="4"/>
      <c r="B30" s="4"/>
      <c r="C30" s="1"/>
      <c r="D30" s="1"/>
      <c r="E30" s="1"/>
      <c r="F30" s="8"/>
      <c r="G30" s="8"/>
    </row>
    <row r="31" spans="1:7" ht="15" hidden="1" customHeight="1">
      <c r="A31" s="86" t="s">
        <v>123</v>
      </c>
      <c r="B31" s="86"/>
      <c r="C31" s="86"/>
      <c r="D31" s="86"/>
      <c r="E31" s="86"/>
      <c r="F31" s="86"/>
      <c r="G31" s="86"/>
    </row>
    <row r="32" spans="1:7" ht="24.75" hidden="1" customHeight="1">
      <c r="A32" s="16"/>
      <c r="B32" s="16"/>
      <c r="C32" s="16"/>
      <c r="D32" s="5"/>
      <c r="E32" s="16"/>
      <c r="F32" s="16"/>
      <c r="G32" s="16"/>
    </row>
    <row r="33" spans="1:12" ht="15" hidden="1" customHeight="1">
      <c r="A33" s="72" t="s">
        <v>124</v>
      </c>
      <c r="B33" s="72"/>
      <c r="C33" s="72"/>
      <c r="D33" s="72"/>
      <c r="E33" s="72"/>
      <c r="F33" s="72"/>
      <c r="G33" s="72"/>
    </row>
    <row r="34" spans="1:12" ht="197.25" hidden="1" customHeight="1">
      <c r="A34" s="72" t="s">
        <v>139</v>
      </c>
      <c r="B34" s="72"/>
      <c r="C34" s="72"/>
      <c r="D34" s="72"/>
      <c r="E34" s="72"/>
      <c r="F34" s="72"/>
      <c r="G34" s="72"/>
    </row>
    <row r="35" spans="1:12" ht="20.25" hidden="1" customHeight="1">
      <c r="A35" s="72" t="s">
        <v>125</v>
      </c>
      <c r="B35" s="72"/>
      <c r="C35" s="72"/>
      <c r="D35" s="72"/>
      <c r="E35" s="72"/>
      <c r="F35" s="72"/>
      <c r="G35" s="72"/>
    </row>
    <row r="36" spans="1:12" ht="109.5" hidden="1" customHeight="1">
      <c r="A36" s="72" t="s">
        <v>140</v>
      </c>
      <c r="B36" s="72"/>
      <c r="C36" s="72"/>
      <c r="D36" s="72"/>
      <c r="E36" s="72"/>
      <c r="F36" s="72"/>
      <c r="G36" s="72"/>
    </row>
    <row r="37" spans="1:12" ht="91.5" hidden="1" customHeight="1">
      <c r="A37" s="72" t="s">
        <v>141</v>
      </c>
      <c r="B37" s="72"/>
      <c r="C37" s="72"/>
      <c r="D37" s="72"/>
      <c r="E37" s="72"/>
      <c r="F37" s="72"/>
      <c r="G37" s="72"/>
    </row>
    <row r="38" spans="1:12" ht="21.75" hidden="1" customHeight="1">
      <c r="A38" s="85" t="s">
        <v>20</v>
      </c>
      <c r="B38" s="85"/>
      <c r="C38" s="85"/>
      <c r="D38" s="85"/>
      <c r="E38" s="85"/>
      <c r="F38" s="85"/>
      <c r="G38" s="85"/>
    </row>
    <row r="39" spans="1:12" ht="15" hidden="1" customHeight="1">
      <c r="A39" s="79" t="s">
        <v>0</v>
      </c>
      <c r="B39" s="79"/>
      <c r="C39" s="79"/>
      <c r="D39" s="79"/>
      <c r="E39" s="79"/>
      <c r="F39" s="79" t="s">
        <v>51</v>
      </c>
      <c r="G39" s="79"/>
    </row>
    <row r="40" spans="1:12" ht="17.25" hidden="1" customHeight="1">
      <c r="A40" s="74" t="s">
        <v>21</v>
      </c>
      <c r="B40" s="74"/>
      <c r="C40" s="74"/>
      <c r="D40" s="74"/>
      <c r="E40" s="74"/>
      <c r="F40" s="83">
        <f>F42+F48</f>
        <v>76811217.349999994</v>
      </c>
      <c r="G40" s="84"/>
      <c r="I40" s="51" t="s">
        <v>182</v>
      </c>
      <c r="J40" s="51" t="s">
        <v>178</v>
      </c>
      <c r="K40" s="51" t="s">
        <v>179</v>
      </c>
      <c r="L40" s="51" t="s">
        <v>180</v>
      </c>
    </row>
    <row r="41" spans="1:12" ht="13.5" hidden="1" customHeight="1">
      <c r="A41" s="57" t="s">
        <v>1</v>
      </c>
      <c r="B41" s="57"/>
      <c r="C41" s="57"/>
      <c r="D41" s="57"/>
      <c r="E41" s="57"/>
      <c r="F41" s="79"/>
      <c r="G41" s="79"/>
      <c r="I41" s="52"/>
      <c r="J41" s="52"/>
      <c r="K41" s="52"/>
      <c r="L41" s="52"/>
    </row>
    <row r="42" spans="1:12" ht="36.75" hidden="1" customHeight="1">
      <c r="A42" s="57" t="s">
        <v>117</v>
      </c>
      <c r="B42" s="57"/>
      <c r="C42" s="57"/>
      <c r="D42" s="57"/>
      <c r="E42" s="57"/>
      <c r="F42" s="80">
        <f>F44</f>
        <v>40729180.630000003</v>
      </c>
      <c r="G42" s="80"/>
      <c r="I42" s="52">
        <v>40729180.630000003</v>
      </c>
      <c r="J42" s="52"/>
      <c r="K42" s="52">
        <v>40729180.630000003</v>
      </c>
      <c r="L42" s="52"/>
    </row>
    <row r="43" spans="1:12" ht="18.75" hidden="1" customHeight="1">
      <c r="A43" s="57" t="s">
        <v>2</v>
      </c>
      <c r="B43" s="57"/>
      <c r="C43" s="57"/>
      <c r="D43" s="57"/>
      <c r="E43" s="57"/>
      <c r="F43" s="80"/>
      <c r="G43" s="80"/>
      <c r="I43" s="52"/>
      <c r="J43" s="52"/>
      <c r="K43" s="52"/>
      <c r="L43" s="52"/>
    </row>
    <row r="44" spans="1:12" ht="45.75" hidden="1" customHeight="1">
      <c r="A44" s="57" t="s">
        <v>126</v>
      </c>
      <c r="B44" s="57"/>
      <c r="C44" s="57"/>
      <c r="D44" s="57"/>
      <c r="E44" s="57"/>
      <c r="F44" s="80">
        <v>40729180.630000003</v>
      </c>
      <c r="G44" s="80"/>
      <c r="I44" s="52">
        <f>J44+K44</f>
        <v>40729180.630000003</v>
      </c>
      <c r="J44" s="52"/>
      <c r="K44" s="52">
        <v>40729180.630000003</v>
      </c>
      <c r="L44" s="52"/>
    </row>
    <row r="45" spans="1:12" ht="50.25" hidden="1" customHeight="1">
      <c r="A45" s="57" t="s">
        <v>127</v>
      </c>
      <c r="B45" s="57"/>
      <c r="C45" s="57"/>
      <c r="D45" s="57"/>
      <c r="E45" s="57"/>
      <c r="F45" s="81"/>
      <c r="G45" s="82"/>
      <c r="I45" s="52">
        <f t="shared" ref="I45:I96" si="0">J45+K45</f>
        <v>0</v>
      </c>
      <c r="J45" s="52"/>
      <c r="K45" s="52"/>
      <c r="L45" s="52"/>
    </row>
    <row r="46" spans="1:12" ht="49.5" hidden="1" customHeight="1">
      <c r="A46" s="57" t="s">
        <v>128</v>
      </c>
      <c r="B46" s="57"/>
      <c r="C46" s="57"/>
      <c r="D46" s="57"/>
      <c r="E46" s="57"/>
      <c r="F46" s="80"/>
      <c r="G46" s="80"/>
      <c r="I46" s="52">
        <f t="shared" si="0"/>
        <v>0</v>
      </c>
      <c r="J46" s="52"/>
      <c r="K46" s="52"/>
      <c r="L46" s="52"/>
    </row>
    <row r="47" spans="1:12" ht="18.75" hidden="1" customHeight="1">
      <c r="A47" s="57" t="s">
        <v>118</v>
      </c>
      <c r="B47" s="57"/>
      <c r="C47" s="57"/>
      <c r="D47" s="57"/>
      <c r="E47" s="57"/>
      <c r="F47" s="80">
        <v>22227006</v>
      </c>
      <c r="G47" s="80"/>
      <c r="I47" s="52">
        <f t="shared" si="0"/>
        <v>22227006</v>
      </c>
      <c r="J47" s="52"/>
      <c r="K47" s="52">
        <v>22227006</v>
      </c>
      <c r="L47" s="52"/>
    </row>
    <row r="48" spans="1:12" ht="30.75" hidden="1" customHeight="1">
      <c r="A48" s="57" t="s">
        <v>119</v>
      </c>
      <c r="B48" s="57"/>
      <c r="C48" s="57"/>
      <c r="D48" s="57"/>
      <c r="E48" s="57"/>
      <c r="F48" s="80">
        <v>36082036.719999999</v>
      </c>
      <c r="G48" s="80"/>
      <c r="I48" s="52">
        <f t="shared" si="0"/>
        <v>36082036.719999999</v>
      </c>
      <c r="J48" s="52">
        <v>4013509.68</v>
      </c>
      <c r="K48" s="52">
        <v>32068527.039999999</v>
      </c>
      <c r="L48" s="52"/>
    </row>
    <row r="49" spans="1:12" ht="18.75" hidden="1" customHeight="1">
      <c r="A49" s="57" t="s">
        <v>2</v>
      </c>
      <c r="B49" s="57"/>
      <c r="C49" s="57"/>
      <c r="D49" s="57"/>
      <c r="E49" s="57"/>
      <c r="F49" s="80"/>
      <c r="G49" s="80"/>
      <c r="I49" s="52">
        <f t="shared" si="0"/>
        <v>0</v>
      </c>
      <c r="J49" s="52"/>
      <c r="K49" s="52"/>
      <c r="L49" s="52"/>
    </row>
    <row r="50" spans="1:12" ht="29.25" hidden="1" customHeight="1">
      <c r="A50" s="57" t="s">
        <v>91</v>
      </c>
      <c r="B50" s="57"/>
      <c r="C50" s="57"/>
      <c r="D50" s="57"/>
      <c r="E50" s="57"/>
      <c r="F50" s="80">
        <v>28486308.43</v>
      </c>
      <c r="G50" s="80"/>
      <c r="I50" s="52">
        <f t="shared" si="0"/>
        <v>28486308.43</v>
      </c>
      <c r="J50" s="52"/>
      <c r="K50" s="52">
        <v>28486308.43</v>
      </c>
      <c r="L50" s="52"/>
    </row>
    <row r="51" spans="1:12" ht="18.75" hidden="1" customHeight="1">
      <c r="A51" s="57" t="s">
        <v>25</v>
      </c>
      <c r="B51" s="57"/>
      <c r="C51" s="57"/>
      <c r="D51" s="57"/>
      <c r="E51" s="57"/>
      <c r="F51" s="80">
        <v>11926787.9</v>
      </c>
      <c r="G51" s="80"/>
      <c r="I51" s="52">
        <f t="shared" si="0"/>
        <v>11926787.9</v>
      </c>
      <c r="J51" s="52"/>
      <c r="K51" s="52">
        <v>11926787.9</v>
      </c>
      <c r="L51" s="52"/>
    </row>
    <row r="52" spans="1:12" ht="16.5" hidden="1" customHeight="1">
      <c r="A52" s="74" t="s">
        <v>22</v>
      </c>
      <c r="B52" s="74"/>
      <c r="C52" s="74"/>
      <c r="D52" s="74"/>
      <c r="E52" s="74"/>
      <c r="F52" s="83">
        <f>F54+F55+F67</f>
        <v>347674.72</v>
      </c>
      <c r="G52" s="83"/>
      <c r="I52" s="52">
        <f>J52+K52+L52</f>
        <v>347674.72</v>
      </c>
      <c r="J52" s="53">
        <f>J54+J55+J67</f>
        <v>0</v>
      </c>
      <c r="K52" s="53">
        <f>K54+K55+K67</f>
        <v>103700</v>
      </c>
      <c r="L52" s="53">
        <f>L54+L55+L67</f>
        <v>243974.72</v>
      </c>
    </row>
    <row r="53" spans="1:12" ht="18" hidden="1" customHeight="1">
      <c r="A53" s="57" t="s">
        <v>1</v>
      </c>
      <c r="B53" s="57"/>
      <c r="C53" s="57"/>
      <c r="D53" s="57"/>
      <c r="E53" s="57"/>
      <c r="F53" s="80"/>
      <c r="G53" s="80"/>
      <c r="I53" s="52">
        <f t="shared" si="0"/>
        <v>0</v>
      </c>
      <c r="J53" s="52"/>
      <c r="K53" s="52"/>
      <c r="L53" s="52"/>
    </row>
    <row r="54" spans="1:12" ht="32.25" hidden="1" customHeight="1">
      <c r="A54" s="57" t="s">
        <v>132</v>
      </c>
      <c r="B54" s="57"/>
      <c r="C54" s="57"/>
      <c r="D54" s="57"/>
      <c r="E54" s="57"/>
      <c r="F54" s="80">
        <v>0</v>
      </c>
      <c r="G54" s="80"/>
      <c r="I54" s="52">
        <f t="shared" si="0"/>
        <v>0</v>
      </c>
      <c r="J54" s="52"/>
      <c r="K54" s="52"/>
      <c r="L54" s="52"/>
    </row>
    <row r="55" spans="1:12" ht="32.25" hidden="1" customHeight="1">
      <c r="A55" s="57" t="s">
        <v>133</v>
      </c>
      <c r="B55" s="57"/>
      <c r="C55" s="57"/>
      <c r="D55" s="57"/>
      <c r="E55" s="57"/>
      <c r="F55" s="80">
        <v>0</v>
      </c>
      <c r="G55" s="80"/>
      <c r="I55" s="52">
        <f t="shared" si="0"/>
        <v>0</v>
      </c>
      <c r="J55" s="52"/>
      <c r="K55" s="52"/>
      <c r="L55" s="52"/>
    </row>
    <row r="56" spans="1:12" ht="18.75" hidden="1" customHeight="1">
      <c r="A56" s="57" t="s">
        <v>2</v>
      </c>
      <c r="B56" s="57"/>
      <c r="C56" s="57"/>
      <c r="D56" s="57"/>
      <c r="E56" s="57"/>
      <c r="F56" s="80"/>
      <c r="G56" s="80"/>
      <c r="I56" s="52">
        <f t="shared" si="0"/>
        <v>0</v>
      </c>
      <c r="J56" s="52"/>
      <c r="K56" s="52"/>
      <c r="L56" s="52"/>
    </row>
    <row r="57" spans="1:12" ht="22.5" hidden="1" customHeight="1">
      <c r="A57" s="57" t="s">
        <v>55</v>
      </c>
      <c r="B57" s="57"/>
      <c r="C57" s="57"/>
      <c r="D57" s="57"/>
      <c r="E57" s="57"/>
      <c r="F57" s="80"/>
      <c r="G57" s="80"/>
      <c r="I57" s="52">
        <f t="shared" si="0"/>
        <v>0</v>
      </c>
      <c r="J57" s="52"/>
      <c r="K57" s="52"/>
      <c r="L57" s="52"/>
    </row>
    <row r="58" spans="1:12" ht="24.75" hidden="1" customHeight="1">
      <c r="A58" s="57" t="s">
        <v>56</v>
      </c>
      <c r="B58" s="57"/>
      <c r="C58" s="57"/>
      <c r="D58" s="57"/>
      <c r="E58" s="57"/>
      <c r="F58" s="80"/>
      <c r="G58" s="80"/>
      <c r="I58" s="52">
        <f t="shared" si="0"/>
        <v>0</v>
      </c>
      <c r="J58" s="52"/>
      <c r="K58" s="52"/>
      <c r="L58" s="52"/>
    </row>
    <row r="59" spans="1:12" ht="20.25" hidden="1" customHeight="1">
      <c r="A59" s="57" t="s">
        <v>57</v>
      </c>
      <c r="B59" s="57"/>
      <c r="C59" s="57"/>
      <c r="D59" s="57"/>
      <c r="E59" s="57"/>
      <c r="F59" s="80"/>
      <c r="G59" s="80"/>
      <c r="I59" s="52">
        <f t="shared" si="0"/>
        <v>0</v>
      </c>
      <c r="J59" s="52"/>
      <c r="K59" s="52"/>
      <c r="L59" s="52"/>
    </row>
    <row r="60" spans="1:12" ht="20.25" hidden="1" customHeight="1">
      <c r="A60" s="57" t="s">
        <v>58</v>
      </c>
      <c r="B60" s="57"/>
      <c r="C60" s="57"/>
      <c r="D60" s="57"/>
      <c r="E60" s="57"/>
      <c r="F60" s="80"/>
      <c r="G60" s="80"/>
      <c r="I60" s="52">
        <f t="shared" si="0"/>
        <v>0</v>
      </c>
      <c r="J60" s="52"/>
      <c r="K60" s="52"/>
      <c r="L60" s="52"/>
    </row>
    <row r="61" spans="1:12" ht="20.25" hidden="1" customHeight="1">
      <c r="A61" s="57" t="s">
        <v>59</v>
      </c>
      <c r="B61" s="57"/>
      <c r="C61" s="57"/>
      <c r="D61" s="57"/>
      <c r="E61" s="57"/>
      <c r="F61" s="80"/>
      <c r="G61" s="80"/>
      <c r="I61" s="52">
        <f t="shared" si="0"/>
        <v>0</v>
      </c>
      <c r="J61" s="52"/>
      <c r="K61" s="52"/>
      <c r="L61" s="52"/>
    </row>
    <row r="62" spans="1:12" ht="19.5" hidden="1" customHeight="1">
      <c r="A62" s="57" t="s">
        <v>60</v>
      </c>
      <c r="B62" s="57"/>
      <c r="C62" s="57"/>
      <c r="D62" s="57"/>
      <c r="E62" s="57"/>
      <c r="F62" s="80"/>
      <c r="G62" s="80"/>
      <c r="I62" s="52">
        <f t="shared" si="0"/>
        <v>0</v>
      </c>
      <c r="J62" s="52"/>
      <c r="K62" s="52"/>
      <c r="L62" s="52"/>
    </row>
    <row r="63" spans="1:12" ht="18" hidden="1" customHeight="1">
      <c r="A63" s="57" t="s">
        <v>61</v>
      </c>
      <c r="B63" s="57"/>
      <c r="C63" s="57"/>
      <c r="D63" s="57"/>
      <c r="E63" s="57"/>
      <c r="F63" s="80"/>
      <c r="G63" s="80"/>
      <c r="I63" s="52">
        <f t="shared" si="0"/>
        <v>0</v>
      </c>
      <c r="J63" s="52"/>
      <c r="K63" s="52"/>
      <c r="L63" s="52"/>
    </row>
    <row r="64" spans="1:12" ht="19.5" hidden="1" customHeight="1">
      <c r="A64" s="57" t="s">
        <v>62</v>
      </c>
      <c r="B64" s="57"/>
      <c r="C64" s="57"/>
      <c r="D64" s="57"/>
      <c r="E64" s="57"/>
      <c r="F64" s="80"/>
      <c r="G64" s="80"/>
      <c r="I64" s="52">
        <f t="shared" si="0"/>
        <v>0</v>
      </c>
      <c r="J64" s="52"/>
      <c r="K64" s="52"/>
      <c r="L64" s="52"/>
    </row>
    <row r="65" spans="1:12" ht="18.75" hidden="1" customHeight="1">
      <c r="A65" s="57" t="s">
        <v>63</v>
      </c>
      <c r="B65" s="57"/>
      <c r="C65" s="57"/>
      <c r="D65" s="57"/>
      <c r="E65" s="57"/>
      <c r="F65" s="80"/>
      <c r="G65" s="80"/>
      <c r="I65" s="52">
        <f t="shared" si="0"/>
        <v>0</v>
      </c>
      <c r="J65" s="52"/>
      <c r="K65" s="52"/>
      <c r="L65" s="52"/>
    </row>
    <row r="66" spans="1:12" ht="19.5" hidden="1" customHeight="1">
      <c r="A66" s="57" t="s">
        <v>64</v>
      </c>
      <c r="B66" s="57"/>
      <c r="C66" s="57"/>
      <c r="D66" s="57"/>
      <c r="E66" s="57"/>
      <c r="F66" s="80"/>
      <c r="G66" s="80"/>
      <c r="I66" s="52">
        <f t="shared" si="0"/>
        <v>0</v>
      </c>
      <c r="J66" s="52"/>
      <c r="K66" s="52"/>
      <c r="L66" s="52"/>
    </row>
    <row r="67" spans="1:12" ht="33" hidden="1" customHeight="1">
      <c r="A67" s="59" t="s">
        <v>70</v>
      </c>
      <c r="B67" s="60"/>
      <c r="C67" s="60"/>
      <c r="D67" s="60"/>
      <c r="E67" s="61"/>
      <c r="F67" s="80">
        <f>F69+F70+F71+F72+F73+F74+F75+F76+F77+F78</f>
        <v>347674.72</v>
      </c>
      <c r="G67" s="80"/>
      <c r="I67" s="52">
        <f t="shared" si="0"/>
        <v>103700</v>
      </c>
      <c r="J67" s="52">
        <f>J69+J70+J71+J72+J73+J74+J75+J76+J77+J78</f>
        <v>0</v>
      </c>
      <c r="K67" s="52">
        <f>K69+K70+K71+K72+K73+K74+K75+K76+K77+K78</f>
        <v>103700</v>
      </c>
      <c r="L67" s="52">
        <f>L69+L70+L71+L72+L73+L74+L75+L76+L77+L78</f>
        <v>243974.72</v>
      </c>
    </row>
    <row r="68" spans="1:12" ht="22.5" hidden="1" customHeight="1">
      <c r="A68" s="57" t="s">
        <v>2</v>
      </c>
      <c r="B68" s="57"/>
      <c r="C68" s="57"/>
      <c r="D68" s="57"/>
      <c r="E68" s="57"/>
      <c r="F68" s="80"/>
      <c r="G68" s="80"/>
      <c r="I68" s="52">
        <f t="shared" si="0"/>
        <v>0</v>
      </c>
      <c r="J68" s="52"/>
      <c r="K68" s="52"/>
      <c r="L68" s="52"/>
    </row>
    <row r="69" spans="1:12" ht="19.5" hidden="1" customHeight="1">
      <c r="A69" s="57" t="s">
        <v>71</v>
      </c>
      <c r="B69" s="57"/>
      <c r="C69" s="57"/>
      <c r="D69" s="57"/>
      <c r="E69" s="57"/>
      <c r="F69" s="80"/>
      <c r="G69" s="80"/>
      <c r="I69" s="52">
        <f t="shared" si="0"/>
        <v>0</v>
      </c>
      <c r="J69" s="52"/>
      <c r="K69" s="52"/>
      <c r="L69" s="52"/>
    </row>
    <row r="70" spans="1:12" ht="21" hidden="1" customHeight="1">
      <c r="A70" s="87" t="s">
        <v>72</v>
      </c>
      <c r="B70" s="87"/>
      <c r="C70" s="87"/>
      <c r="D70" s="87"/>
      <c r="E70" s="87"/>
      <c r="F70" s="88"/>
      <c r="G70" s="88"/>
      <c r="I70" s="52">
        <f t="shared" si="0"/>
        <v>0</v>
      </c>
      <c r="J70" s="52"/>
      <c r="K70" s="52"/>
      <c r="L70" s="52"/>
    </row>
    <row r="71" spans="1:12" ht="18.75" hidden="1" customHeight="1">
      <c r="A71" s="57" t="s">
        <v>73</v>
      </c>
      <c r="B71" s="57"/>
      <c r="C71" s="57"/>
      <c r="D71" s="57"/>
      <c r="E71" s="57"/>
      <c r="F71" s="80"/>
      <c r="G71" s="80"/>
      <c r="I71" s="52">
        <f t="shared" si="0"/>
        <v>0</v>
      </c>
      <c r="J71" s="52"/>
      <c r="K71" s="52"/>
      <c r="L71" s="52"/>
    </row>
    <row r="72" spans="1:12" ht="23.25" hidden="1" customHeight="1">
      <c r="A72" s="57" t="s">
        <v>74</v>
      </c>
      <c r="B72" s="57"/>
      <c r="C72" s="57"/>
      <c r="D72" s="57"/>
      <c r="E72" s="57"/>
      <c r="F72" s="80"/>
      <c r="G72" s="80"/>
      <c r="I72" s="52">
        <f t="shared" si="0"/>
        <v>0</v>
      </c>
      <c r="J72" s="52"/>
      <c r="K72" s="52"/>
      <c r="L72" s="52"/>
    </row>
    <row r="73" spans="1:12" ht="26.25" hidden="1" customHeight="1">
      <c r="A73" s="57" t="s">
        <v>75</v>
      </c>
      <c r="B73" s="57"/>
      <c r="C73" s="57"/>
      <c r="D73" s="57"/>
      <c r="E73" s="57"/>
      <c r="F73" s="80"/>
      <c r="G73" s="80"/>
      <c r="I73" s="52">
        <f t="shared" si="0"/>
        <v>0</v>
      </c>
      <c r="J73" s="52"/>
      <c r="K73" s="52"/>
      <c r="L73" s="52"/>
    </row>
    <row r="74" spans="1:12" ht="24.75" hidden="1" customHeight="1">
      <c r="A74" s="57" t="s">
        <v>76</v>
      </c>
      <c r="B74" s="57"/>
      <c r="C74" s="57"/>
      <c r="D74" s="57"/>
      <c r="E74" s="57"/>
      <c r="F74" s="80">
        <v>103700</v>
      </c>
      <c r="G74" s="80"/>
      <c r="I74" s="52">
        <f t="shared" si="0"/>
        <v>103700</v>
      </c>
      <c r="J74" s="52"/>
      <c r="K74" s="52">
        <v>103700</v>
      </c>
      <c r="L74" s="52"/>
    </row>
    <row r="75" spans="1:12" ht="21.75" hidden="1" customHeight="1">
      <c r="A75" s="57" t="s">
        <v>77</v>
      </c>
      <c r="B75" s="57"/>
      <c r="C75" s="57"/>
      <c r="D75" s="57"/>
      <c r="E75" s="57"/>
      <c r="F75" s="80"/>
      <c r="G75" s="80"/>
      <c r="I75" s="52">
        <f t="shared" si="0"/>
        <v>0</v>
      </c>
      <c r="J75" s="52"/>
      <c r="K75" s="52"/>
      <c r="L75" s="52"/>
    </row>
    <row r="76" spans="1:12" ht="21.75" hidden="1" customHeight="1">
      <c r="A76" s="57" t="s">
        <v>78</v>
      </c>
      <c r="B76" s="57"/>
      <c r="C76" s="57"/>
      <c r="D76" s="57"/>
      <c r="E76" s="57"/>
      <c r="F76" s="80"/>
      <c r="G76" s="80"/>
      <c r="I76" s="52">
        <f t="shared" si="0"/>
        <v>0</v>
      </c>
      <c r="J76" s="52"/>
      <c r="K76" s="52"/>
      <c r="L76" s="52"/>
    </row>
    <row r="77" spans="1:12" ht="25.5" hidden="1" customHeight="1">
      <c r="A77" s="57" t="s">
        <v>79</v>
      </c>
      <c r="B77" s="57"/>
      <c r="C77" s="57"/>
      <c r="D77" s="57"/>
      <c r="E77" s="57"/>
      <c r="F77" s="80"/>
      <c r="G77" s="80"/>
      <c r="I77" s="52">
        <f t="shared" si="0"/>
        <v>0</v>
      </c>
      <c r="J77" s="52"/>
      <c r="K77" s="52"/>
      <c r="L77" s="52"/>
    </row>
    <row r="78" spans="1:12" ht="21.75" hidden="1" customHeight="1">
      <c r="A78" s="57" t="s">
        <v>80</v>
      </c>
      <c r="B78" s="57"/>
      <c r="C78" s="57"/>
      <c r="D78" s="57"/>
      <c r="E78" s="57"/>
      <c r="F78" s="80">
        <v>243974.72</v>
      </c>
      <c r="G78" s="80"/>
      <c r="I78" s="52">
        <f t="shared" si="0"/>
        <v>0</v>
      </c>
      <c r="J78" s="52"/>
      <c r="K78" s="52"/>
      <c r="L78" s="52">
        <v>243974.72</v>
      </c>
    </row>
    <row r="79" spans="1:12" ht="23.25" hidden="1" customHeight="1">
      <c r="A79" s="74" t="s">
        <v>23</v>
      </c>
      <c r="B79" s="74"/>
      <c r="C79" s="74"/>
      <c r="D79" s="74"/>
      <c r="E79" s="74"/>
      <c r="F79" s="83">
        <f>F81+F82+F97</f>
        <v>1396838.97</v>
      </c>
      <c r="G79" s="83"/>
      <c r="I79" s="52">
        <f t="shared" si="0"/>
        <v>491740.48</v>
      </c>
      <c r="J79" s="53">
        <f>J81+J82+J97</f>
        <v>0</v>
      </c>
      <c r="K79" s="53">
        <f>K81+K82+K97</f>
        <v>491740.48</v>
      </c>
      <c r="L79" s="53">
        <f>L81+L82+L97</f>
        <v>879426.67999999993</v>
      </c>
    </row>
    <row r="80" spans="1:12" ht="15.75" hidden="1" customHeight="1">
      <c r="A80" s="57" t="s">
        <v>1</v>
      </c>
      <c r="B80" s="57"/>
      <c r="C80" s="57"/>
      <c r="D80" s="57"/>
      <c r="E80" s="57"/>
      <c r="F80" s="80"/>
      <c r="G80" s="80"/>
      <c r="I80" s="52">
        <f t="shared" si="0"/>
        <v>0</v>
      </c>
      <c r="J80" s="52"/>
      <c r="K80" s="52"/>
      <c r="L80" s="52"/>
    </row>
    <row r="81" spans="1:12" ht="25.5" hidden="1" customHeight="1">
      <c r="A81" s="57" t="s">
        <v>26</v>
      </c>
      <c r="B81" s="57"/>
      <c r="C81" s="57"/>
      <c r="D81" s="57"/>
      <c r="E81" s="57"/>
      <c r="F81" s="80">
        <v>0</v>
      </c>
      <c r="G81" s="80"/>
      <c r="I81" s="52">
        <f t="shared" si="0"/>
        <v>0</v>
      </c>
      <c r="J81" s="52"/>
      <c r="K81" s="52"/>
      <c r="L81" s="52"/>
    </row>
    <row r="82" spans="1:12" ht="30.75" hidden="1" customHeight="1">
      <c r="A82" s="57" t="s">
        <v>134</v>
      </c>
      <c r="B82" s="57"/>
      <c r="C82" s="57"/>
      <c r="D82" s="57"/>
      <c r="E82" s="57"/>
      <c r="F82" s="80">
        <f>F84+F85+F86+F87+F88+F89+F90+F91+F92+F93+F94+F95+F96</f>
        <v>491740.48</v>
      </c>
      <c r="G82" s="80"/>
      <c r="I82" s="52">
        <f t="shared" si="0"/>
        <v>491740.48</v>
      </c>
      <c r="J82" s="52">
        <f>J84+J85+J86+J87+J88+J89+J90+J91+J92+J93+J94+J95+J96</f>
        <v>0</v>
      </c>
      <c r="K82" s="52">
        <f>K84+K85+K86+K87+K88+K89+K90+K91+K92+K93+K94+K95+K96</f>
        <v>491740.48</v>
      </c>
      <c r="L82" s="52"/>
    </row>
    <row r="83" spans="1:12" ht="19.5" hidden="1" customHeight="1">
      <c r="A83" s="57" t="s">
        <v>2</v>
      </c>
      <c r="B83" s="57"/>
      <c r="C83" s="57"/>
      <c r="D83" s="57"/>
      <c r="E83" s="57"/>
      <c r="F83" s="80"/>
      <c r="G83" s="80"/>
      <c r="I83" s="52">
        <f t="shared" si="0"/>
        <v>0</v>
      </c>
      <c r="J83" s="52"/>
      <c r="K83" s="52"/>
      <c r="L83" s="52"/>
    </row>
    <row r="84" spans="1:12" ht="25.5" hidden="1" customHeight="1">
      <c r="A84" s="57" t="s">
        <v>65</v>
      </c>
      <c r="B84" s="57"/>
      <c r="C84" s="57"/>
      <c r="D84" s="57"/>
      <c r="E84" s="57"/>
      <c r="F84" s="80">
        <v>293292.65999999997</v>
      </c>
      <c r="G84" s="80"/>
      <c r="I84" s="52">
        <f t="shared" si="0"/>
        <v>293292.65999999997</v>
      </c>
      <c r="J84" s="52"/>
      <c r="K84" s="52">
        <v>293292.65999999997</v>
      </c>
      <c r="L84" s="52"/>
    </row>
    <row r="85" spans="1:12" ht="24" hidden="1" customHeight="1">
      <c r="A85" s="57" t="s">
        <v>66</v>
      </c>
      <c r="B85" s="57"/>
      <c r="C85" s="57"/>
      <c r="D85" s="57"/>
      <c r="E85" s="57"/>
      <c r="F85" s="80">
        <v>12308.48</v>
      </c>
      <c r="G85" s="80"/>
      <c r="I85" s="52">
        <f t="shared" si="0"/>
        <v>12308.48</v>
      </c>
      <c r="J85" s="52"/>
      <c r="K85" s="52">
        <v>12308.48</v>
      </c>
      <c r="L85" s="52"/>
    </row>
    <row r="86" spans="1:12" ht="27" hidden="1" customHeight="1">
      <c r="A86" s="57" t="s">
        <v>67</v>
      </c>
      <c r="B86" s="57"/>
      <c r="C86" s="57"/>
      <c r="D86" s="57"/>
      <c r="E86" s="57"/>
      <c r="F86" s="80"/>
      <c r="G86" s="80"/>
      <c r="I86" s="52">
        <f t="shared" si="0"/>
        <v>0</v>
      </c>
      <c r="J86" s="52"/>
      <c r="K86" s="52"/>
      <c r="L86" s="52"/>
    </row>
    <row r="87" spans="1:12" ht="30" hidden="1" customHeight="1">
      <c r="A87" s="57" t="s">
        <v>68</v>
      </c>
      <c r="B87" s="57"/>
      <c r="C87" s="57"/>
      <c r="D87" s="57"/>
      <c r="E87" s="57"/>
      <c r="F87" s="80"/>
      <c r="G87" s="80"/>
      <c r="I87" s="52">
        <f t="shared" si="0"/>
        <v>0</v>
      </c>
      <c r="J87" s="52"/>
      <c r="K87" s="52"/>
      <c r="L87" s="52"/>
    </row>
    <row r="88" spans="1:12" ht="21" hidden="1" customHeight="1">
      <c r="A88" s="57" t="s">
        <v>69</v>
      </c>
      <c r="B88" s="57"/>
      <c r="C88" s="57"/>
      <c r="D88" s="57"/>
      <c r="E88" s="57"/>
      <c r="F88" s="80"/>
      <c r="G88" s="80"/>
      <c r="I88" s="52">
        <f t="shared" si="0"/>
        <v>0</v>
      </c>
      <c r="J88" s="52"/>
      <c r="K88" s="52"/>
      <c r="L88" s="52"/>
    </row>
    <row r="89" spans="1:12" ht="26.25" hidden="1" customHeight="1">
      <c r="A89" s="57" t="s">
        <v>101</v>
      </c>
      <c r="B89" s="57"/>
      <c r="C89" s="57"/>
      <c r="D89" s="57"/>
      <c r="E89" s="57"/>
      <c r="F89" s="80">
        <v>28556.83</v>
      </c>
      <c r="G89" s="80"/>
      <c r="I89" s="52">
        <f t="shared" si="0"/>
        <v>28556.83</v>
      </c>
      <c r="J89" s="52"/>
      <c r="K89" s="52">
        <v>28556.83</v>
      </c>
      <c r="L89" s="52"/>
    </row>
    <row r="90" spans="1:12" ht="26.25" hidden="1" customHeight="1">
      <c r="A90" s="57" t="s">
        <v>102</v>
      </c>
      <c r="B90" s="57"/>
      <c r="C90" s="57"/>
      <c r="D90" s="57"/>
      <c r="E90" s="57"/>
      <c r="F90" s="80"/>
      <c r="G90" s="80"/>
      <c r="I90" s="52">
        <f t="shared" si="0"/>
        <v>0</v>
      </c>
      <c r="J90" s="52"/>
      <c r="K90" s="52"/>
      <c r="L90" s="52"/>
    </row>
    <row r="91" spans="1:12" ht="27" hidden="1" customHeight="1">
      <c r="A91" s="57" t="s">
        <v>103</v>
      </c>
      <c r="B91" s="57"/>
      <c r="C91" s="57"/>
      <c r="D91" s="57"/>
      <c r="E91" s="57"/>
      <c r="F91" s="80"/>
      <c r="G91" s="80"/>
      <c r="I91" s="52">
        <f t="shared" si="0"/>
        <v>0</v>
      </c>
      <c r="J91" s="52"/>
      <c r="K91" s="52"/>
      <c r="L91" s="52"/>
    </row>
    <row r="92" spans="1:12" ht="24" hidden="1" customHeight="1">
      <c r="A92" s="57" t="s">
        <v>104</v>
      </c>
      <c r="B92" s="57"/>
      <c r="C92" s="57"/>
      <c r="D92" s="57"/>
      <c r="E92" s="57"/>
      <c r="F92" s="80"/>
      <c r="G92" s="80"/>
      <c r="I92" s="52">
        <f t="shared" si="0"/>
        <v>0</v>
      </c>
      <c r="J92" s="52"/>
      <c r="K92" s="52"/>
      <c r="L92" s="52"/>
    </row>
    <row r="93" spans="1:12" ht="28.5" hidden="1" customHeight="1">
      <c r="A93" s="57" t="s">
        <v>105</v>
      </c>
      <c r="B93" s="57"/>
      <c r="C93" s="57"/>
      <c r="D93" s="57"/>
      <c r="E93" s="57"/>
      <c r="F93" s="80"/>
      <c r="G93" s="80"/>
      <c r="I93" s="52">
        <f t="shared" si="0"/>
        <v>0</v>
      </c>
      <c r="J93" s="52"/>
      <c r="K93" s="52"/>
      <c r="L93" s="52"/>
    </row>
    <row r="94" spans="1:12" ht="29.25" hidden="1" customHeight="1">
      <c r="A94" s="57" t="s">
        <v>106</v>
      </c>
      <c r="B94" s="57"/>
      <c r="C94" s="57"/>
      <c r="D94" s="57"/>
      <c r="E94" s="57"/>
      <c r="F94" s="80"/>
      <c r="G94" s="80"/>
      <c r="I94" s="52">
        <f t="shared" si="0"/>
        <v>0</v>
      </c>
      <c r="J94" s="52"/>
      <c r="K94" s="52"/>
      <c r="L94" s="52"/>
    </row>
    <row r="95" spans="1:12" ht="26.25" hidden="1" customHeight="1">
      <c r="A95" s="57" t="s">
        <v>107</v>
      </c>
      <c r="B95" s="57"/>
      <c r="C95" s="57"/>
      <c r="D95" s="57"/>
      <c r="E95" s="57"/>
      <c r="F95" s="80">
        <v>157582.51</v>
      </c>
      <c r="G95" s="80"/>
      <c r="I95" s="52">
        <f t="shared" si="0"/>
        <v>157582.51</v>
      </c>
      <c r="J95" s="52"/>
      <c r="K95" s="52">
        <v>157582.51</v>
      </c>
      <c r="L95" s="52"/>
    </row>
    <row r="96" spans="1:12" ht="25.5" hidden="1" customHeight="1">
      <c r="A96" s="57" t="s">
        <v>108</v>
      </c>
      <c r="B96" s="57"/>
      <c r="C96" s="57"/>
      <c r="D96" s="57"/>
      <c r="E96" s="57"/>
      <c r="F96" s="80"/>
      <c r="G96" s="80"/>
      <c r="I96" s="52">
        <f t="shared" si="0"/>
        <v>0</v>
      </c>
      <c r="J96" s="52"/>
      <c r="K96" s="52"/>
      <c r="L96" s="52"/>
    </row>
    <row r="97" spans="1:12" ht="54" hidden="1" customHeight="1">
      <c r="A97" s="57" t="s">
        <v>81</v>
      </c>
      <c r="B97" s="57"/>
      <c r="C97" s="57"/>
      <c r="D97" s="57"/>
      <c r="E97" s="57"/>
      <c r="F97" s="80">
        <f>F99+F100+F101+F102+F103+F104+F105+F106+F107+F108+F109+F110+F111</f>
        <v>905098.49</v>
      </c>
      <c r="G97" s="80"/>
      <c r="I97" s="52">
        <f>J97+K97+L97</f>
        <v>879426.67999999993</v>
      </c>
      <c r="J97" s="52">
        <f>J99+J100+J101+J102+J103+J104+J105+J106+J107+J108+J109+J110+J111</f>
        <v>0</v>
      </c>
      <c r="K97" s="52">
        <f>K99+K100+K101+K102+K103+K104+K105+K106+K107+K108+K109+K110+K111</f>
        <v>0</v>
      </c>
      <c r="L97" s="52">
        <f>L99+L100+L101+L102+L103+L104+L105+L106+L107+L108+L109+L110+L111</f>
        <v>879426.67999999993</v>
      </c>
    </row>
    <row r="98" spans="1:12" ht="19.5" hidden="1" customHeight="1">
      <c r="A98" s="57" t="s">
        <v>2</v>
      </c>
      <c r="B98" s="57"/>
      <c r="C98" s="57"/>
      <c r="D98" s="57"/>
      <c r="E98" s="57"/>
      <c r="F98" s="80"/>
      <c r="G98" s="80"/>
      <c r="I98" s="52">
        <f t="shared" ref="I98:I111" si="1">J98+K98+L98</f>
        <v>0</v>
      </c>
      <c r="J98" s="52"/>
      <c r="K98" s="52"/>
      <c r="L98" s="52"/>
    </row>
    <row r="99" spans="1:12" ht="23.25" hidden="1" customHeight="1">
      <c r="A99" s="57" t="s">
        <v>82</v>
      </c>
      <c r="B99" s="57"/>
      <c r="C99" s="57"/>
      <c r="D99" s="57"/>
      <c r="E99" s="57"/>
      <c r="F99" s="80"/>
      <c r="G99" s="80"/>
      <c r="I99" s="52">
        <f t="shared" si="1"/>
        <v>0</v>
      </c>
      <c r="J99" s="52"/>
      <c r="K99" s="52"/>
      <c r="L99" s="52"/>
    </row>
    <row r="100" spans="1:12" ht="24" hidden="1" customHeight="1">
      <c r="A100" s="57" t="s">
        <v>83</v>
      </c>
      <c r="B100" s="57"/>
      <c r="C100" s="57"/>
      <c r="D100" s="57"/>
      <c r="E100" s="57"/>
      <c r="F100" s="80"/>
      <c r="G100" s="80"/>
      <c r="I100" s="52">
        <f t="shared" si="1"/>
        <v>0</v>
      </c>
      <c r="J100" s="52"/>
      <c r="K100" s="52"/>
      <c r="L100" s="52"/>
    </row>
    <row r="101" spans="1:12" ht="22.5" hidden="1" customHeight="1">
      <c r="A101" s="87" t="s">
        <v>84</v>
      </c>
      <c r="B101" s="87"/>
      <c r="C101" s="87"/>
      <c r="D101" s="87"/>
      <c r="E101" s="87"/>
      <c r="F101" s="88"/>
      <c r="G101" s="88"/>
      <c r="I101" s="52">
        <f t="shared" si="1"/>
        <v>0</v>
      </c>
      <c r="J101" s="52"/>
      <c r="K101" s="52"/>
      <c r="L101" s="52"/>
    </row>
    <row r="102" spans="1:12" ht="26.25" hidden="1" customHeight="1">
      <c r="A102" s="57" t="s">
        <v>85</v>
      </c>
      <c r="B102" s="57"/>
      <c r="C102" s="57"/>
      <c r="D102" s="57"/>
      <c r="E102" s="57"/>
      <c r="F102" s="80"/>
      <c r="G102" s="80"/>
      <c r="I102" s="52">
        <f t="shared" si="1"/>
        <v>0</v>
      </c>
      <c r="J102" s="52"/>
      <c r="K102" s="52"/>
      <c r="L102" s="52"/>
    </row>
    <row r="103" spans="1:12" ht="27.75" hidden="1" customHeight="1">
      <c r="A103" s="57" t="s">
        <v>86</v>
      </c>
      <c r="B103" s="57"/>
      <c r="C103" s="57"/>
      <c r="D103" s="57"/>
      <c r="E103" s="57"/>
      <c r="F103" s="80"/>
      <c r="G103" s="80"/>
      <c r="I103" s="52">
        <f t="shared" si="1"/>
        <v>0</v>
      </c>
      <c r="J103" s="52"/>
      <c r="K103" s="52"/>
      <c r="L103" s="52"/>
    </row>
    <row r="104" spans="1:12" ht="26.25" hidden="1" customHeight="1">
      <c r="A104" s="57" t="s">
        <v>109</v>
      </c>
      <c r="B104" s="57"/>
      <c r="C104" s="57"/>
      <c r="D104" s="57"/>
      <c r="E104" s="57"/>
      <c r="F104" s="80">
        <v>27908.18</v>
      </c>
      <c r="G104" s="80"/>
      <c r="I104" s="52">
        <f t="shared" si="1"/>
        <v>27908.18</v>
      </c>
      <c r="J104" s="52"/>
      <c r="K104" s="52"/>
      <c r="L104" s="52">
        <f>1180+26728.18</f>
        <v>27908.18</v>
      </c>
    </row>
    <row r="105" spans="1:12" ht="22.5" hidden="1" customHeight="1">
      <c r="A105" s="57" t="s">
        <v>110</v>
      </c>
      <c r="B105" s="57"/>
      <c r="C105" s="57"/>
      <c r="D105" s="57"/>
      <c r="E105" s="57"/>
      <c r="F105" s="80">
        <v>320000</v>
      </c>
      <c r="G105" s="80"/>
      <c r="I105" s="52">
        <f t="shared" si="1"/>
        <v>320000</v>
      </c>
      <c r="J105" s="52"/>
      <c r="K105" s="52"/>
      <c r="L105" s="52">
        <v>320000</v>
      </c>
    </row>
    <row r="106" spans="1:12" ht="23.25" hidden="1" customHeight="1">
      <c r="A106" s="57" t="s">
        <v>111</v>
      </c>
      <c r="B106" s="57"/>
      <c r="C106" s="57"/>
      <c r="D106" s="57"/>
      <c r="E106" s="57"/>
      <c r="F106" s="80"/>
      <c r="G106" s="80"/>
      <c r="I106" s="52">
        <f t="shared" si="1"/>
        <v>0</v>
      </c>
      <c r="J106" s="52"/>
      <c r="K106" s="52"/>
      <c r="L106" s="52"/>
    </row>
    <row r="107" spans="1:12" ht="24.75" hidden="1" customHeight="1">
      <c r="A107" s="57" t="s">
        <v>112</v>
      </c>
      <c r="B107" s="57"/>
      <c r="C107" s="57"/>
      <c r="D107" s="57"/>
      <c r="E107" s="57"/>
      <c r="F107" s="80"/>
      <c r="G107" s="80"/>
      <c r="I107" s="52">
        <f t="shared" si="1"/>
        <v>0</v>
      </c>
      <c r="J107" s="52"/>
      <c r="K107" s="52"/>
      <c r="L107" s="52"/>
    </row>
    <row r="108" spans="1:12" ht="19.5" hidden="1" customHeight="1">
      <c r="A108" s="57" t="s">
        <v>113</v>
      </c>
      <c r="B108" s="57"/>
      <c r="C108" s="57"/>
      <c r="D108" s="57"/>
      <c r="E108" s="57"/>
      <c r="F108" s="80">
        <v>531518.5</v>
      </c>
      <c r="G108" s="80"/>
      <c r="I108" s="52">
        <f t="shared" si="1"/>
        <v>531518.5</v>
      </c>
      <c r="J108" s="52"/>
      <c r="K108" s="52"/>
      <c r="L108" s="52">
        <v>531518.5</v>
      </c>
    </row>
    <row r="109" spans="1:12" ht="19.5" hidden="1" customHeight="1">
      <c r="A109" s="57" t="s">
        <v>114</v>
      </c>
      <c r="B109" s="57"/>
      <c r="C109" s="57"/>
      <c r="D109" s="57"/>
      <c r="E109" s="57"/>
      <c r="F109" s="80"/>
      <c r="G109" s="80"/>
      <c r="I109" s="52">
        <f t="shared" si="1"/>
        <v>0</v>
      </c>
      <c r="J109" s="52"/>
      <c r="K109" s="52"/>
      <c r="L109" s="52"/>
    </row>
    <row r="110" spans="1:12" ht="19.5" hidden="1" customHeight="1">
      <c r="A110" s="57" t="s">
        <v>115</v>
      </c>
      <c r="B110" s="57"/>
      <c r="C110" s="57"/>
      <c r="D110" s="57"/>
      <c r="E110" s="57"/>
      <c r="F110" s="80">
        <v>25671.81</v>
      </c>
      <c r="G110" s="80"/>
      <c r="I110" s="52">
        <f t="shared" si="1"/>
        <v>0</v>
      </c>
      <c r="J110" s="52"/>
      <c r="K110" s="52"/>
      <c r="L110" s="52"/>
    </row>
    <row r="111" spans="1:12" ht="19.5" hidden="1" customHeight="1">
      <c r="A111" s="57" t="s">
        <v>116</v>
      </c>
      <c r="B111" s="57"/>
      <c r="C111" s="57"/>
      <c r="D111" s="57"/>
      <c r="E111" s="57"/>
      <c r="F111" s="80"/>
      <c r="G111" s="80"/>
      <c r="I111" s="52">
        <f t="shared" si="1"/>
        <v>0</v>
      </c>
      <c r="J111" s="52"/>
      <c r="K111" s="52"/>
      <c r="L111" s="52"/>
    </row>
    <row r="112" spans="1:12" s="8" customFormat="1" ht="54" customHeight="1">
      <c r="A112" s="25"/>
      <c r="B112" s="25"/>
      <c r="C112" s="25"/>
      <c r="D112" s="25"/>
      <c r="E112" s="25"/>
      <c r="F112" s="107" t="s">
        <v>204</v>
      </c>
      <c r="G112" s="107"/>
      <c r="H112" s="107"/>
      <c r="I112" s="50"/>
      <c r="J112" s="50"/>
      <c r="K112" s="50"/>
    </row>
    <row r="113" spans="1:15" ht="18" customHeight="1">
      <c r="A113" s="85" t="s">
        <v>30</v>
      </c>
      <c r="B113" s="85"/>
      <c r="C113" s="85"/>
      <c r="D113" s="85"/>
      <c r="E113" s="85"/>
      <c r="F113" s="85"/>
      <c r="G113" s="85"/>
      <c r="H113" s="85"/>
      <c r="L113" s="49"/>
    </row>
    <row r="114" spans="1:15" ht="15.75" customHeight="1">
      <c r="A114" s="99" t="s">
        <v>0</v>
      </c>
      <c r="B114" s="100"/>
      <c r="C114" s="101"/>
      <c r="D114" s="92" t="s">
        <v>28</v>
      </c>
      <c r="E114" s="92" t="s">
        <v>3</v>
      </c>
      <c r="F114" s="95" t="s">
        <v>4</v>
      </c>
      <c r="G114" s="96"/>
      <c r="H114" s="97"/>
      <c r="L114" s="49"/>
    </row>
    <row r="115" spans="1:15" ht="45.75" customHeight="1">
      <c r="A115" s="102"/>
      <c r="B115" s="103"/>
      <c r="C115" s="104"/>
      <c r="D115" s="93"/>
      <c r="E115" s="93"/>
      <c r="F115" s="95" t="s">
        <v>99</v>
      </c>
      <c r="G115" s="97"/>
      <c r="H115" s="92" t="s">
        <v>129</v>
      </c>
      <c r="L115" s="49"/>
    </row>
    <row r="116" spans="1:15" ht="34.5" customHeight="1">
      <c r="A116" s="105"/>
      <c r="B116" s="78"/>
      <c r="C116" s="106"/>
      <c r="D116" s="94"/>
      <c r="E116" s="94"/>
      <c r="F116" s="9" t="s">
        <v>194</v>
      </c>
      <c r="G116" s="9" t="s">
        <v>195</v>
      </c>
      <c r="H116" s="94"/>
      <c r="L116" s="49"/>
    </row>
    <row r="117" spans="1:15" ht="30" customHeight="1">
      <c r="A117" s="62" t="s">
        <v>24</v>
      </c>
      <c r="B117" s="62"/>
      <c r="C117" s="62"/>
      <c r="D117" s="9" t="s">
        <v>29</v>
      </c>
      <c r="E117" s="10">
        <f>G117+H117</f>
        <v>0</v>
      </c>
      <c r="F117" s="10"/>
      <c r="G117" s="10"/>
      <c r="H117" s="10"/>
      <c r="I117" s="51" t="s">
        <v>181</v>
      </c>
      <c r="J117" s="51" t="s">
        <v>178</v>
      </c>
      <c r="K117" s="51" t="s">
        <v>179</v>
      </c>
      <c r="L117" s="51" t="s">
        <v>180</v>
      </c>
      <c r="M117" s="2" t="s">
        <v>193</v>
      </c>
    </row>
    <row r="118" spans="1:15" ht="19.5" customHeight="1">
      <c r="A118" s="98" t="s">
        <v>5</v>
      </c>
      <c r="B118" s="98"/>
      <c r="C118" s="98"/>
      <c r="D118" s="9" t="s">
        <v>29</v>
      </c>
      <c r="E118" s="53">
        <f>G118+H118+F118</f>
        <v>50761925.409999996</v>
      </c>
      <c r="F118" s="53">
        <f>K118</f>
        <v>19287000</v>
      </c>
      <c r="G118" s="53">
        <f>M118</f>
        <v>31474925.41</v>
      </c>
      <c r="H118" s="10"/>
      <c r="I118" s="52">
        <f>I120+I129+I134+I125</f>
        <v>50221925.409999996</v>
      </c>
      <c r="J118" s="52">
        <f>J120+J129+J134+J125</f>
        <v>29495015.039999999</v>
      </c>
      <c r="K118" s="52">
        <f>K120+K129+K134+K125+K126+K127+K128</f>
        <v>19287000</v>
      </c>
      <c r="L118" s="52">
        <f>L120+L129+L134+L125</f>
        <v>1979910.37</v>
      </c>
      <c r="M118" s="49">
        <f>J118+L118</f>
        <v>31474925.41</v>
      </c>
      <c r="N118" s="49">
        <f>M118+K118</f>
        <v>50761925.409999996</v>
      </c>
      <c r="O118" s="49">
        <f>E118-N118</f>
        <v>0</v>
      </c>
    </row>
    <row r="119" spans="1:15" ht="15.75" customHeight="1">
      <c r="A119" s="62" t="s">
        <v>6</v>
      </c>
      <c r="B119" s="62"/>
      <c r="C119" s="62"/>
      <c r="D119" s="9" t="s">
        <v>29</v>
      </c>
      <c r="E119" s="52"/>
      <c r="F119" s="52"/>
      <c r="G119" s="52"/>
      <c r="H119" s="10"/>
      <c r="I119" s="52">
        <f t="shared" ref="I119:I178" si="2">J119+K119+L119</f>
        <v>0</v>
      </c>
      <c r="J119" s="52"/>
      <c r="K119" s="52"/>
      <c r="L119" s="52"/>
      <c r="M119" s="49">
        <f t="shared" ref="M119:M185" si="3">J119+L119</f>
        <v>0</v>
      </c>
      <c r="N119" s="49">
        <f t="shared" ref="N119:N185" si="4">M119+K119</f>
        <v>0</v>
      </c>
      <c r="O119" s="49">
        <f t="shared" ref="O119:O185" si="5">E119-N119</f>
        <v>0</v>
      </c>
    </row>
    <row r="120" spans="1:15" ht="27.75" customHeight="1">
      <c r="A120" s="62" t="s">
        <v>120</v>
      </c>
      <c r="B120" s="62"/>
      <c r="C120" s="62"/>
      <c r="D120" s="9" t="s">
        <v>29</v>
      </c>
      <c r="E120" s="52">
        <f t="shared" ref="E120:E125" si="6">G120+H120+F120</f>
        <v>16291000</v>
      </c>
      <c r="F120" s="52">
        <f t="shared" ref="F120:F129" si="7">K120</f>
        <v>16291000</v>
      </c>
      <c r="G120" s="52">
        <f t="shared" ref="G120:G125" si="8">M120</f>
        <v>0</v>
      </c>
      <c r="H120" s="10"/>
      <c r="I120" s="52">
        <f>I121+I122+I123+I124</f>
        <v>16291000</v>
      </c>
      <c r="J120" s="52"/>
      <c r="K120" s="52">
        <f>K121+K122+K123+K124</f>
        <v>16291000</v>
      </c>
      <c r="L120" s="52"/>
      <c r="M120" s="49">
        <f t="shared" si="3"/>
        <v>0</v>
      </c>
      <c r="N120" s="49">
        <f t="shared" si="4"/>
        <v>16291000</v>
      </c>
      <c r="O120" s="49">
        <f t="shared" si="5"/>
        <v>0</v>
      </c>
    </row>
    <row r="121" spans="1:15" ht="31.5" customHeight="1">
      <c r="A121" s="66" t="s">
        <v>175</v>
      </c>
      <c r="B121" s="67"/>
      <c r="C121" s="68"/>
      <c r="D121" s="9"/>
      <c r="E121" s="52">
        <f t="shared" si="6"/>
        <v>3697000</v>
      </c>
      <c r="F121" s="52">
        <f t="shared" si="7"/>
        <v>3697000</v>
      </c>
      <c r="G121" s="52">
        <f t="shared" si="8"/>
        <v>0</v>
      </c>
      <c r="H121" s="10"/>
      <c r="I121" s="52">
        <f t="shared" si="2"/>
        <v>3697000</v>
      </c>
      <c r="J121" s="52"/>
      <c r="K121" s="52">
        <v>3697000</v>
      </c>
      <c r="L121" s="52"/>
      <c r="M121" s="49">
        <f t="shared" si="3"/>
        <v>0</v>
      </c>
      <c r="N121" s="49">
        <f t="shared" si="4"/>
        <v>3697000</v>
      </c>
      <c r="O121" s="49">
        <f t="shared" si="5"/>
        <v>0</v>
      </c>
    </row>
    <row r="122" spans="1:15" ht="16.5" customHeight="1">
      <c r="A122" s="66" t="s">
        <v>176</v>
      </c>
      <c r="B122" s="67"/>
      <c r="C122" s="68"/>
      <c r="D122" s="9"/>
      <c r="E122" s="52">
        <f t="shared" si="6"/>
        <v>9133000</v>
      </c>
      <c r="F122" s="52">
        <f t="shared" si="7"/>
        <v>9133000</v>
      </c>
      <c r="G122" s="52">
        <f t="shared" si="8"/>
        <v>0</v>
      </c>
      <c r="H122" s="10"/>
      <c r="I122" s="52">
        <f t="shared" si="2"/>
        <v>9133000</v>
      </c>
      <c r="J122" s="52"/>
      <c r="K122" s="52">
        <v>9133000</v>
      </c>
      <c r="L122" s="52"/>
      <c r="M122" s="49">
        <f t="shared" si="3"/>
        <v>0</v>
      </c>
      <c r="N122" s="49">
        <f t="shared" si="4"/>
        <v>9133000</v>
      </c>
      <c r="O122" s="49">
        <f t="shared" si="5"/>
        <v>0</v>
      </c>
    </row>
    <row r="123" spans="1:15" ht="31.5" customHeight="1">
      <c r="A123" s="66" t="s">
        <v>177</v>
      </c>
      <c r="B123" s="67"/>
      <c r="C123" s="68"/>
      <c r="D123" s="9"/>
      <c r="E123" s="52">
        <f t="shared" si="6"/>
        <v>198000</v>
      </c>
      <c r="F123" s="52">
        <f t="shared" si="7"/>
        <v>198000</v>
      </c>
      <c r="G123" s="52">
        <f t="shared" si="8"/>
        <v>0</v>
      </c>
      <c r="H123" s="10"/>
      <c r="I123" s="52">
        <f t="shared" si="2"/>
        <v>198000</v>
      </c>
      <c r="J123" s="52"/>
      <c r="K123" s="52">
        <v>198000</v>
      </c>
      <c r="L123" s="52"/>
      <c r="M123" s="49">
        <f t="shared" si="3"/>
        <v>0</v>
      </c>
      <c r="N123" s="49">
        <f t="shared" si="4"/>
        <v>198000</v>
      </c>
      <c r="O123" s="49">
        <f t="shared" si="5"/>
        <v>0</v>
      </c>
    </row>
    <row r="124" spans="1:15" ht="19.5" customHeight="1">
      <c r="A124" s="59" t="s">
        <v>188</v>
      </c>
      <c r="B124" s="60"/>
      <c r="C124" s="61"/>
      <c r="D124" s="9"/>
      <c r="E124" s="52">
        <f t="shared" si="6"/>
        <v>3263000</v>
      </c>
      <c r="F124" s="52">
        <f t="shared" si="7"/>
        <v>3263000</v>
      </c>
      <c r="G124" s="52">
        <f t="shared" si="8"/>
        <v>0</v>
      </c>
      <c r="H124" s="10"/>
      <c r="I124" s="52">
        <f t="shared" si="2"/>
        <v>3263000</v>
      </c>
      <c r="J124" s="52"/>
      <c r="K124" s="52">
        <f>3263000</f>
        <v>3263000</v>
      </c>
      <c r="L124" s="52"/>
      <c r="M124" s="49">
        <f t="shared" si="3"/>
        <v>0</v>
      </c>
      <c r="N124" s="49">
        <f t="shared" si="4"/>
        <v>3263000</v>
      </c>
      <c r="O124" s="49">
        <f t="shared" si="5"/>
        <v>0</v>
      </c>
    </row>
    <row r="125" spans="1:15" ht="31.5" customHeight="1">
      <c r="A125" s="59" t="s">
        <v>203</v>
      </c>
      <c r="B125" s="60"/>
      <c r="C125" s="61"/>
      <c r="D125" s="9"/>
      <c r="E125" s="52">
        <f t="shared" si="6"/>
        <v>2456000</v>
      </c>
      <c r="F125" s="52">
        <f t="shared" si="7"/>
        <v>2456000</v>
      </c>
      <c r="G125" s="52">
        <f t="shared" si="8"/>
        <v>0</v>
      </c>
      <c r="H125" s="10"/>
      <c r="I125" s="52">
        <f t="shared" si="2"/>
        <v>2456000</v>
      </c>
      <c r="J125" s="52"/>
      <c r="K125" s="52">
        <v>2456000</v>
      </c>
      <c r="L125" s="52"/>
      <c r="M125" s="49">
        <f t="shared" si="3"/>
        <v>0</v>
      </c>
      <c r="N125" s="49">
        <f t="shared" si="4"/>
        <v>2456000</v>
      </c>
      <c r="O125" s="49">
        <f t="shared" si="5"/>
        <v>0</v>
      </c>
    </row>
    <row r="126" spans="1:15" ht="15.75" customHeight="1">
      <c r="A126" s="62" t="s">
        <v>200</v>
      </c>
      <c r="B126" s="62"/>
      <c r="C126" s="62"/>
      <c r="D126" s="9"/>
      <c r="E126" s="52"/>
      <c r="F126" s="52">
        <f t="shared" si="7"/>
        <v>61000</v>
      </c>
      <c r="G126" s="52"/>
      <c r="H126" s="10"/>
      <c r="I126" s="52">
        <f t="shared" si="2"/>
        <v>61000</v>
      </c>
      <c r="J126" s="52"/>
      <c r="K126" s="52">
        <v>61000</v>
      </c>
      <c r="L126" s="52"/>
      <c r="M126" s="49">
        <f t="shared" si="3"/>
        <v>0</v>
      </c>
      <c r="N126" s="49">
        <f t="shared" si="4"/>
        <v>61000</v>
      </c>
      <c r="O126" s="49">
        <f t="shared" si="5"/>
        <v>-61000</v>
      </c>
    </row>
    <row r="127" spans="1:15" ht="92.25" customHeight="1">
      <c r="A127" s="59" t="s">
        <v>201</v>
      </c>
      <c r="B127" s="60"/>
      <c r="C127" s="61"/>
      <c r="D127" s="9"/>
      <c r="E127" s="52"/>
      <c r="F127" s="52">
        <f t="shared" si="7"/>
        <v>221000</v>
      </c>
      <c r="G127" s="52"/>
      <c r="H127" s="10"/>
      <c r="I127" s="52">
        <f t="shared" si="2"/>
        <v>221000</v>
      </c>
      <c r="J127" s="52"/>
      <c r="K127" s="52">
        <v>221000</v>
      </c>
      <c r="L127" s="52"/>
      <c r="M127" s="49"/>
      <c r="N127" s="49"/>
      <c r="O127" s="49"/>
    </row>
    <row r="128" spans="1:15" ht="48.75" customHeight="1">
      <c r="A128" s="59" t="s">
        <v>202</v>
      </c>
      <c r="B128" s="60"/>
      <c r="C128" s="61"/>
      <c r="D128" s="9"/>
      <c r="E128" s="52"/>
      <c r="F128" s="52">
        <f t="shared" si="7"/>
        <v>258000</v>
      </c>
      <c r="G128" s="52"/>
      <c r="H128" s="10"/>
      <c r="I128" s="52">
        <f t="shared" si="2"/>
        <v>258000</v>
      </c>
      <c r="J128" s="52"/>
      <c r="K128" s="52">
        <v>258000</v>
      </c>
      <c r="L128" s="52"/>
      <c r="M128" s="49"/>
      <c r="N128" s="49"/>
      <c r="O128" s="49"/>
    </row>
    <row r="129" spans="1:15" ht="79.5" customHeight="1">
      <c r="A129" s="62" t="s">
        <v>130</v>
      </c>
      <c r="B129" s="62"/>
      <c r="C129" s="62"/>
      <c r="D129" s="9" t="s">
        <v>29</v>
      </c>
      <c r="E129" s="52">
        <f>G129+H129+F129</f>
        <v>1979910.37</v>
      </c>
      <c r="F129" s="52">
        <f t="shared" si="7"/>
        <v>0</v>
      </c>
      <c r="G129" s="52">
        <f>M129</f>
        <v>1979910.37</v>
      </c>
      <c r="H129" s="10"/>
      <c r="I129" s="52">
        <f t="shared" si="2"/>
        <v>1979910.37</v>
      </c>
      <c r="J129" s="52"/>
      <c r="K129" s="52"/>
      <c r="L129" s="52">
        <f>L131</f>
        <v>1979910.37</v>
      </c>
      <c r="M129" s="49">
        <f t="shared" si="3"/>
        <v>1979910.37</v>
      </c>
      <c r="N129" s="49">
        <f t="shared" si="4"/>
        <v>1979910.37</v>
      </c>
      <c r="O129" s="49">
        <f t="shared" si="5"/>
        <v>0</v>
      </c>
    </row>
    <row r="130" spans="1:15" ht="16.5" customHeight="1">
      <c r="A130" s="62" t="s">
        <v>6</v>
      </c>
      <c r="B130" s="62"/>
      <c r="C130" s="62"/>
      <c r="D130" s="9" t="s">
        <v>29</v>
      </c>
      <c r="E130" s="52"/>
      <c r="F130" s="52"/>
      <c r="G130" s="52"/>
      <c r="H130" s="10"/>
      <c r="I130" s="52">
        <f t="shared" si="2"/>
        <v>0</v>
      </c>
      <c r="J130" s="52"/>
      <c r="K130" s="52"/>
      <c r="L130" s="52"/>
      <c r="M130" s="49">
        <f t="shared" si="3"/>
        <v>0</v>
      </c>
      <c r="N130" s="49">
        <f t="shared" si="4"/>
        <v>0</v>
      </c>
      <c r="O130" s="49">
        <f t="shared" si="5"/>
        <v>0</v>
      </c>
    </row>
    <row r="131" spans="1:15" ht="16.5" customHeight="1">
      <c r="A131" s="66" t="s">
        <v>174</v>
      </c>
      <c r="B131" s="67"/>
      <c r="C131" s="68"/>
      <c r="D131" s="9" t="s">
        <v>29</v>
      </c>
      <c r="E131" s="52">
        <f>G131+H131+F131</f>
        <v>1979910.37</v>
      </c>
      <c r="F131" s="52">
        <f>K131</f>
        <v>0</v>
      </c>
      <c r="G131" s="52">
        <f>M131</f>
        <v>1979910.37</v>
      </c>
      <c r="H131" s="10"/>
      <c r="I131" s="52">
        <f t="shared" si="2"/>
        <v>1979910.37</v>
      </c>
      <c r="J131" s="52"/>
      <c r="K131" s="52"/>
      <c r="L131" s="52">
        <v>1979910.37</v>
      </c>
      <c r="M131" s="49">
        <f t="shared" si="3"/>
        <v>1979910.37</v>
      </c>
      <c r="N131" s="49">
        <f t="shared" si="4"/>
        <v>1979910.37</v>
      </c>
      <c r="O131" s="49">
        <f t="shared" si="5"/>
        <v>0</v>
      </c>
    </row>
    <row r="132" spans="1:15" ht="16.5" hidden="1" customHeight="1">
      <c r="A132" s="66" t="s">
        <v>49</v>
      </c>
      <c r="B132" s="67"/>
      <c r="C132" s="68"/>
      <c r="D132" s="9" t="s">
        <v>29</v>
      </c>
      <c r="E132" s="52">
        <f>G132+H132+F132</f>
        <v>0</v>
      </c>
      <c r="F132" s="52">
        <f>K132</f>
        <v>0</v>
      </c>
      <c r="G132" s="52">
        <f>M132</f>
        <v>0</v>
      </c>
      <c r="H132" s="10"/>
      <c r="I132" s="52">
        <f t="shared" si="2"/>
        <v>0</v>
      </c>
      <c r="J132" s="52"/>
      <c r="K132" s="52"/>
      <c r="L132" s="52"/>
      <c r="M132" s="49">
        <f t="shared" si="3"/>
        <v>0</v>
      </c>
      <c r="N132" s="49">
        <f t="shared" si="4"/>
        <v>0</v>
      </c>
      <c r="O132" s="49">
        <f t="shared" si="5"/>
        <v>0</v>
      </c>
    </row>
    <row r="133" spans="1:15" ht="16.5" hidden="1" customHeight="1">
      <c r="A133" s="23"/>
      <c r="B133" s="19"/>
      <c r="C133" s="24"/>
      <c r="D133" s="9"/>
      <c r="E133" s="52">
        <f>G133+H133+F133</f>
        <v>0</v>
      </c>
      <c r="F133" s="52">
        <f>K133</f>
        <v>0</v>
      </c>
      <c r="G133" s="52">
        <f>M133</f>
        <v>0</v>
      </c>
      <c r="H133" s="10"/>
      <c r="I133" s="52">
        <f t="shared" si="2"/>
        <v>0</v>
      </c>
      <c r="J133" s="52"/>
      <c r="K133" s="52"/>
      <c r="L133" s="52"/>
      <c r="M133" s="49">
        <f t="shared" si="3"/>
        <v>0</v>
      </c>
      <c r="N133" s="49">
        <f t="shared" si="4"/>
        <v>0</v>
      </c>
      <c r="O133" s="49">
        <f t="shared" si="5"/>
        <v>0</v>
      </c>
    </row>
    <row r="134" spans="1:15" ht="33" customHeight="1">
      <c r="A134" s="62" t="s">
        <v>50</v>
      </c>
      <c r="B134" s="62"/>
      <c r="C134" s="62"/>
      <c r="D134" s="9" t="s">
        <v>29</v>
      </c>
      <c r="E134" s="52">
        <f>G134+H134+F134</f>
        <v>29495015.039999999</v>
      </c>
      <c r="F134" s="52">
        <f>K134</f>
        <v>0</v>
      </c>
      <c r="G134" s="52">
        <f>M134</f>
        <v>29495015.039999999</v>
      </c>
      <c r="H134" s="10"/>
      <c r="I134" s="52">
        <f t="shared" si="2"/>
        <v>29495015.039999999</v>
      </c>
      <c r="J134" s="52">
        <v>29495015.039999999</v>
      </c>
      <c r="K134" s="52"/>
      <c r="L134" s="52"/>
      <c r="M134" s="49">
        <f t="shared" si="3"/>
        <v>29495015.039999999</v>
      </c>
      <c r="N134" s="49">
        <f t="shared" si="4"/>
        <v>29495015.039999999</v>
      </c>
      <c r="O134" s="49">
        <f t="shared" si="5"/>
        <v>0</v>
      </c>
    </row>
    <row r="135" spans="1:15" ht="15" hidden="1" customHeight="1">
      <c r="A135" s="110" t="s">
        <v>6</v>
      </c>
      <c r="B135" s="111"/>
      <c r="C135" s="112"/>
      <c r="D135" s="32" t="s">
        <v>29</v>
      </c>
      <c r="E135" s="52"/>
      <c r="F135" s="54"/>
      <c r="G135" s="54"/>
      <c r="H135" s="33"/>
      <c r="I135" s="52">
        <f t="shared" si="2"/>
        <v>0</v>
      </c>
      <c r="J135" s="52"/>
      <c r="K135" s="52"/>
      <c r="L135" s="52"/>
      <c r="M135" s="49">
        <f t="shared" si="3"/>
        <v>0</v>
      </c>
      <c r="N135" s="49">
        <f t="shared" si="4"/>
        <v>0</v>
      </c>
      <c r="O135" s="49">
        <f t="shared" si="5"/>
        <v>0</v>
      </c>
    </row>
    <row r="136" spans="1:15" ht="30" hidden="1" customHeight="1">
      <c r="A136" s="66" t="s">
        <v>175</v>
      </c>
      <c r="B136" s="67"/>
      <c r="C136" s="68"/>
      <c r="D136" s="32"/>
      <c r="E136" s="52">
        <f>G136+H136+F136</f>
        <v>0</v>
      </c>
      <c r="F136" s="52">
        <f>K136</f>
        <v>0</v>
      </c>
      <c r="G136" s="52">
        <f>M136</f>
        <v>0</v>
      </c>
      <c r="H136" s="33"/>
      <c r="I136" s="52">
        <f t="shared" si="2"/>
        <v>0</v>
      </c>
      <c r="J136" s="52"/>
      <c r="K136" s="52"/>
      <c r="L136" s="52"/>
      <c r="M136" s="49">
        <f t="shared" si="3"/>
        <v>0</v>
      </c>
      <c r="N136" s="49">
        <f t="shared" si="4"/>
        <v>0</v>
      </c>
      <c r="O136" s="49">
        <f t="shared" si="5"/>
        <v>0</v>
      </c>
    </row>
    <row r="137" spans="1:15" ht="15" hidden="1" customHeight="1">
      <c r="A137" s="66" t="s">
        <v>176</v>
      </c>
      <c r="B137" s="67"/>
      <c r="C137" s="68"/>
      <c r="D137" s="32"/>
      <c r="E137" s="52">
        <f>G137+H137+F137</f>
        <v>0</v>
      </c>
      <c r="F137" s="52">
        <f>K137</f>
        <v>0</v>
      </c>
      <c r="G137" s="52">
        <f>M137</f>
        <v>0</v>
      </c>
      <c r="H137" s="33"/>
      <c r="I137" s="52">
        <f t="shared" si="2"/>
        <v>0</v>
      </c>
      <c r="J137" s="52"/>
      <c r="K137" s="52"/>
      <c r="L137" s="52"/>
      <c r="M137" s="49">
        <f t="shared" si="3"/>
        <v>0</v>
      </c>
      <c r="N137" s="49">
        <f t="shared" si="4"/>
        <v>0</v>
      </c>
      <c r="O137" s="49">
        <f t="shared" si="5"/>
        <v>0</v>
      </c>
    </row>
    <row r="138" spans="1:15" ht="32.25" hidden="1" customHeight="1">
      <c r="A138" s="66" t="s">
        <v>177</v>
      </c>
      <c r="B138" s="67"/>
      <c r="C138" s="68"/>
      <c r="D138" s="32"/>
      <c r="E138" s="52">
        <f>G138+H138+F138</f>
        <v>0</v>
      </c>
      <c r="F138" s="52">
        <f>K138</f>
        <v>0</v>
      </c>
      <c r="G138" s="52">
        <f>M138</f>
        <v>0</v>
      </c>
      <c r="H138" s="33"/>
      <c r="I138" s="52">
        <f t="shared" si="2"/>
        <v>0</v>
      </c>
      <c r="J138" s="52"/>
      <c r="K138" s="52"/>
      <c r="L138" s="52"/>
      <c r="M138" s="49">
        <f t="shared" si="3"/>
        <v>0</v>
      </c>
      <c r="N138" s="49">
        <f t="shared" si="4"/>
        <v>0</v>
      </c>
      <c r="O138" s="49">
        <f t="shared" si="5"/>
        <v>0</v>
      </c>
    </row>
    <row r="139" spans="1:15" ht="17.25" hidden="1" customHeight="1">
      <c r="A139" s="62" t="s">
        <v>53</v>
      </c>
      <c r="B139" s="62"/>
      <c r="C139" s="62"/>
      <c r="D139" s="9" t="s">
        <v>29</v>
      </c>
      <c r="E139" s="52">
        <f>G139+H139+F139</f>
        <v>0</v>
      </c>
      <c r="F139" s="52">
        <f>K139</f>
        <v>0</v>
      </c>
      <c r="G139" s="52">
        <f>M139</f>
        <v>0</v>
      </c>
      <c r="H139" s="10"/>
      <c r="I139" s="52">
        <f t="shared" si="2"/>
        <v>0</v>
      </c>
      <c r="J139" s="52"/>
      <c r="K139" s="52"/>
      <c r="L139" s="52"/>
      <c r="M139" s="49">
        <f t="shared" si="3"/>
        <v>0</v>
      </c>
      <c r="N139" s="49">
        <f t="shared" si="4"/>
        <v>0</v>
      </c>
      <c r="O139" s="49">
        <f t="shared" si="5"/>
        <v>0</v>
      </c>
    </row>
    <row r="140" spans="1:15" ht="30" hidden="1" customHeight="1">
      <c r="A140" s="62" t="s">
        <v>27</v>
      </c>
      <c r="B140" s="62"/>
      <c r="C140" s="62"/>
      <c r="D140" s="9" t="s">
        <v>29</v>
      </c>
      <c r="E140" s="52">
        <f>E117+E118-E141</f>
        <v>0</v>
      </c>
      <c r="F140" s="52">
        <f>F117+F118-F141</f>
        <v>0</v>
      </c>
      <c r="G140" s="52">
        <f>G117+G118-G141</f>
        <v>0</v>
      </c>
      <c r="H140" s="10"/>
      <c r="I140" s="52">
        <f>J140+K140+L140</f>
        <v>0</v>
      </c>
      <c r="J140" s="52">
        <f>J118-J144-J179-J214-J249</f>
        <v>0</v>
      </c>
      <c r="K140" s="52">
        <f>K118-K144-K179-K214-K249</f>
        <v>0</v>
      </c>
      <c r="L140" s="52">
        <f>L118-L144</f>
        <v>0</v>
      </c>
      <c r="M140" s="49">
        <f t="shared" si="3"/>
        <v>0</v>
      </c>
      <c r="N140" s="49">
        <f t="shared" si="4"/>
        <v>0</v>
      </c>
      <c r="O140" s="49">
        <f t="shared" si="5"/>
        <v>0</v>
      </c>
    </row>
    <row r="141" spans="1:15" s="21" customFormat="1" ht="13.5" customHeight="1">
      <c r="A141" s="98" t="s">
        <v>7</v>
      </c>
      <c r="B141" s="98"/>
      <c r="C141" s="98"/>
      <c r="D141" s="12">
        <v>900</v>
      </c>
      <c r="E141" s="53">
        <f>E144+E179+E214+E249</f>
        <v>50761925.410000004</v>
      </c>
      <c r="F141" s="53">
        <f>F144+F179+F214+F249</f>
        <v>19287000</v>
      </c>
      <c r="G141" s="53">
        <f>G144+G179+G214+G249</f>
        <v>31474925.409999996</v>
      </c>
      <c r="H141" s="20"/>
      <c r="I141" s="52">
        <f>J144+K144+L144</f>
        <v>18682360.439999998</v>
      </c>
      <c r="J141" s="20"/>
      <c r="K141" s="20"/>
      <c r="L141" s="20"/>
      <c r="M141" s="49">
        <f t="shared" si="3"/>
        <v>0</v>
      </c>
      <c r="N141" s="49">
        <f t="shared" si="4"/>
        <v>0</v>
      </c>
      <c r="O141" s="49">
        <f t="shared" si="5"/>
        <v>50761925.410000004</v>
      </c>
    </row>
    <row r="142" spans="1:15" ht="14.25" customHeight="1">
      <c r="A142" s="62" t="s">
        <v>6</v>
      </c>
      <c r="B142" s="62"/>
      <c r="C142" s="62"/>
      <c r="D142" s="9"/>
      <c r="E142" s="52"/>
      <c r="F142" s="52"/>
      <c r="G142" s="52"/>
      <c r="H142" s="10"/>
      <c r="I142" s="10"/>
      <c r="J142" s="10"/>
      <c r="K142" s="10"/>
      <c r="L142" s="10"/>
      <c r="M142" s="49">
        <f t="shared" si="3"/>
        <v>0</v>
      </c>
      <c r="N142" s="49">
        <f t="shared" si="4"/>
        <v>0</v>
      </c>
      <c r="O142" s="49">
        <f t="shared" si="5"/>
        <v>0</v>
      </c>
    </row>
    <row r="143" spans="1:15" ht="14.25" customHeight="1">
      <c r="A143" s="23"/>
      <c r="B143" s="19"/>
      <c r="C143" s="24"/>
      <c r="D143" s="55"/>
      <c r="E143" s="52"/>
      <c r="F143" s="52"/>
      <c r="G143" s="52"/>
      <c r="H143" s="10"/>
      <c r="I143" s="10"/>
      <c r="J143" s="10"/>
      <c r="K143" s="10"/>
      <c r="L143" s="10"/>
      <c r="M143" s="49"/>
      <c r="N143" s="49"/>
      <c r="O143" s="49"/>
    </row>
    <row r="144" spans="1:15" ht="29.25" customHeight="1">
      <c r="A144" s="89" t="s">
        <v>189</v>
      </c>
      <c r="B144" s="90"/>
      <c r="C144" s="91"/>
      <c r="D144" s="55"/>
      <c r="E144" s="53">
        <f>G144+H144+F144</f>
        <v>18682360.439999998</v>
      </c>
      <c r="F144" s="53">
        <f>K144</f>
        <v>3992127.9200000004</v>
      </c>
      <c r="G144" s="53">
        <f>M144</f>
        <v>14690232.519999998</v>
      </c>
      <c r="H144" s="10"/>
      <c r="I144" s="52">
        <f>J144+K144+L144</f>
        <v>18682360.439999998</v>
      </c>
      <c r="J144" s="52">
        <f>J145+J150+J166</f>
        <v>12710322.149999999</v>
      </c>
      <c r="K144" s="52">
        <f>K145+K152+K153+K154+K156+K157+K165+K171+K176+K168</f>
        <v>3992127.9200000004</v>
      </c>
      <c r="L144" s="52">
        <f>L145+L150+L158+L160+L161+L165+L166</f>
        <v>1979910.3699999999</v>
      </c>
      <c r="M144" s="49">
        <f t="shared" si="3"/>
        <v>14690232.519999998</v>
      </c>
      <c r="N144" s="49">
        <f t="shared" si="4"/>
        <v>18682360.439999998</v>
      </c>
      <c r="O144" s="49">
        <f t="shared" si="5"/>
        <v>0</v>
      </c>
    </row>
    <row r="145" spans="1:15" ht="30" customHeight="1">
      <c r="A145" s="56" t="s">
        <v>92</v>
      </c>
      <c r="B145" s="56"/>
      <c r="C145" s="56"/>
      <c r="D145" s="17">
        <v>210</v>
      </c>
      <c r="E145" s="52">
        <f>G145+H145+F145</f>
        <v>11731759.229999999</v>
      </c>
      <c r="F145" s="52">
        <f>K145</f>
        <v>707329.65</v>
      </c>
      <c r="G145" s="52">
        <f>M145</f>
        <v>11024429.579999998</v>
      </c>
      <c r="H145" s="10"/>
      <c r="I145" s="52">
        <f>I147+I148+I149</f>
        <v>11731759.229999999</v>
      </c>
      <c r="J145" s="52">
        <f>J147+J148+J149</f>
        <v>9569679.629999999</v>
      </c>
      <c r="K145" s="52">
        <f>K147+K148+K149</f>
        <v>707329.65</v>
      </c>
      <c r="L145" s="52">
        <f>L147+L148+L149</f>
        <v>1454749.95</v>
      </c>
      <c r="M145" s="49">
        <f t="shared" si="3"/>
        <v>11024429.579999998</v>
      </c>
      <c r="N145" s="49">
        <f t="shared" si="4"/>
        <v>11731759.229999999</v>
      </c>
      <c r="O145" s="49">
        <f t="shared" si="5"/>
        <v>0</v>
      </c>
    </row>
    <row r="146" spans="1:15" ht="16.5" customHeight="1">
      <c r="A146" s="57" t="s">
        <v>1</v>
      </c>
      <c r="B146" s="57"/>
      <c r="C146" s="57"/>
      <c r="D146" s="19"/>
      <c r="E146" s="52"/>
      <c r="F146" s="52"/>
      <c r="G146" s="52"/>
      <c r="H146" s="10"/>
      <c r="I146" s="52">
        <f t="shared" si="2"/>
        <v>0</v>
      </c>
      <c r="J146" s="52"/>
      <c r="K146" s="52"/>
      <c r="L146" s="52"/>
      <c r="M146" s="49">
        <f t="shared" si="3"/>
        <v>0</v>
      </c>
      <c r="N146" s="49">
        <f t="shared" si="4"/>
        <v>0</v>
      </c>
      <c r="O146" s="49">
        <f t="shared" si="5"/>
        <v>0</v>
      </c>
    </row>
    <row r="147" spans="1:15" ht="16.5" customHeight="1">
      <c r="A147" s="62" t="s">
        <v>31</v>
      </c>
      <c r="B147" s="62"/>
      <c r="C147" s="62"/>
      <c r="D147" s="17">
        <v>211</v>
      </c>
      <c r="E147" s="52">
        <f>G147+H147+F147</f>
        <v>9594992.6199999992</v>
      </c>
      <c r="F147" s="52">
        <f>K147</f>
        <v>550947.62</v>
      </c>
      <c r="G147" s="52">
        <f>M147</f>
        <v>9044045</v>
      </c>
      <c r="H147" s="10"/>
      <c r="I147" s="52">
        <f t="shared" si="2"/>
        <v>9594992.6199999992</v>
      </c>
      <c r="J147" s="52">
        <v>7925916.25</v>
      </c>
      <c r="K147" s="52">
        <v>550947.62</v>
      </c>
      <c r="L147" s="52">
        <v>1118128.75</v>
      </c>
      <c r="M147" s="49">
        <f t="shared" si="3"/>
        <v>9044045</v>
      </c>
      <c r="N147" s="49">
        <f t="shared" si="4"/>
        <v>9594992.6199999992</v>
      </c>
      <c r="O147" s="49">
        <f t="shared" si="5"/>
        <v>0</v>
      </c>
    </row>
    <row r="148" spans="1:15" ht="19.5" customHeight="1">
      <c r="A148" s="58" t="s">
        <v>32</v>
      </c>
      <c r="B148" s="58"/>
      <c r="C148" s="58"/>
      <c r="D148" s="17">
        <v>212</v>
      </c>
      <c r="E148" s="52">
        <f>G148+H148+F148</f>
        <v>0</v>
      </c>
      <c r="F148" s="52">
        <f>K148</f>
        <v>0</v>
      </c>
      <c r="G148" s="52">
        <f>M148</f>
        <v>0</v>
      </c>
      <c r="H148" s="10"/>
      <c r="I148" s="52">
        <f t="shared" si="2"/>
        <v>0</v>
      </c>
      <c r="J148" s="52"/>
      <c r="K148" s="52"/>
      <c r="L148" s="52"/>
      <c r="M148" s="49">
        <f t="shared" si="3"/>
        <v>0</v>
      </c>
      <c r="N148" s="49">
        <f t="shared" si="4"/>
        <v>0</v>
      </c>
      <c r="O148" s="49">
        <f t="shared" si="5"/>
        <v>0</v>
      </c>
    </row>
    <row r="149" spans="1:15" ht="24.75" customHeight="1">
      <c r="A149" s="62" t="s">
        <v>33</v>
      </c>
      <c r="B149" s="62"/>
      <c r="C149" s="62"/>
      <c r="D149" s="17">
        <v>213</v>
      </c>
      <c r="E149" s="52">
        <f>G149+H149+F149</f>
        <v>2136766.61</v>
      </c>
      <c r="F149" s="52">
        <f>K149</f>
        <v>156382.03</v>
      </c>
      <c r="G149" s="52">
        <f>M149</f>
        <v>1980384.5799999998</v>
      </c>
      <c r="H149" s="10"/>
      <c r="I149" s="52">
        <f t="shared" si="2"/>
        <v>2136766.61</v>
      </c>
      <c r="J149" s="52">
        <v>1643763.38</v>
      </c>
      <c r="K149" s="52">
        <v>156382.03</v>
      </c>
      <c r="L149" s="52">
        <v>336621.2</v>
      </c>
      <c r="M149" s="49">
        <f t="shared" si="3"/>
        <v>1980384.5799999998</v>
      </c>
      <c r="N149" s="49">
        <f t="shared" si="4"/>
        <v>2136766.61</v>
      </c>
      <c r="O149" s="49">
        <f t="shared" si="5"/>
        <v>0</v>
      </c>
    </row>
    <row r="150" spans="1:15" ht="16.5" customHeight="1">
      <c r="A150" s="62" t="s">
        <v>93</v>
      </c>
      <c r="B150" s="62"/>
      <c r="C150" s="62"/>
      <c r="D150" s="17">
        <v>220</v>
      </c>
      <c r="E150" s="52">
        <f>G150+H150+F150</f>
        <v>975269.92999999993</v>
      </c>
      <c r="F150" s="52">
        <f>K150</f>
        <v>0</v>
      </c>
      <c r="G150" s="52">
        <f>M150</f>
        <v>975269.92999999993</v>
      </c>
      <c r="H150" s="10"/>
      <c r="I150" s="52">
        <f t="shared" si="2"/>
        <v>975269.92999999993</v>
      </c>
      <c r="J150" s="52">
        <f>J151+J152+J153+J154+J155+J156+J157</f>
        <v>871604.61</v>
      </c>
      <c r="K150" s="10"/>
      <c r="L150" s="52">
        <f>L152+L153+L154+L155+L156+L157</f>
        <v>103665.32</v>
      </c>
      <c r="M150" s="49">
        <f t="shared" si="3"/>
        <v>975269.92999999993</v>
      </c>
      <c r="N150" s="49">
        <f t="shared" si="4"/>
        <v>975269.92999999993</v>
      </c>
      <c r="O150" s="49">
        <f t="shared" si="5"/>
        <v>0</v>
      </c>
    </row>
    <row r="151" spans="1:15" ht="16.5" customHeight="1">
      <c r="A151" s="59" t="s">
        <v>1</v>
      </c>
      <c r="B151" s="60"/>
      <c r="C151" s="60"/>
      <c r="D151" s="17"/>
      <c r="E151" s="52"/>
      <c r="F151" s="52"/>
      <c r="G151" s="52"/>
      <c r="H151" s="10"/>
      <c r="I151" s="52">
        <f t="shared" si="2"/>
        <v>0</v>
      </c>
      <c r="J151" s="52"/>
      <c r="K151" s="52"/>
      <c r="L151" s="52"/>
      <c r="M151" s="49">
        <f t="shared" si="3"/>
        <v>0</v>
      </c>
      <c r="N151" s="49">
        <f t="shared" si="4"/>
        <v>0</v>
      </c>
      <c r="O151" s="49">
        <f t="shared" si="5"/>
        <v>0</v>
      </c>
    </row>
    <row r="152" spans="1:15" ht="13.5" customHeight="1">
      <c r="A152" s="62" t="s">
        <v>34</v>
      </c>
      <c r="B152" s="62"/>
      <c r="C152" s="62"/>
      <c r="D152" s="17">
        <v>221</v>
      </c>
      <c r="E152" s="52">
        <f t="shared" ref="E152:E157" si="9">G152+H152+F152</f>
        <v>123069.01</v>
      </c>
      <c r="F152" s="52">
        <f t="shared" ref="F152:F158" si="10">K152</f>
        <v>123069.01</v>
      </c>
      <c r="G152" s="52">
        <f t="shared" ref="G152:G158" si="11">M152</f>
        <v>0</v>
      </c>
      <c r="H152" s="10"/>
      <c r="I152" s="52">
        <f t="shared" si="2"/>
        <v>123069.01</v>
      </c>
      <c r="J152" s="52"/>
      <c r="K152" s="52">
        <v>123069.01</v>
      </c>
      <c r="L152" s="52"/>
      <c r="M152" s="49">
        <f t="shared" si="3"/>
        <v>0</v>
      </c>
      <c r="N152" s="49">
        <f t="shared" si="4"/>
        <v>123069.01</v>
      </c>
      <c r="O152" s="49">
        <f t="shared" si="5"/>
        <v>0</v>
      </c>
    </row>
    <row r="153" spans="1:15" ht="15.75" customHeight="1">
      <c r="A153" s="62" t="s">
        <v>35</v>
      </c>
      <c r="B153" s="62"/>
      <c r="C153" s="62"/>
      <c r="D153" s="17">
        <v>222</v>
      </c>
      <c r="E153" s="52">
        <f t="shared" si="9"/>
        <v>0</v>
      </c>
      <c r="F153" s="52">
        <f t="shared" si="10"/>
        <v>0</v>
      </c>
      <c r="G153" s="52">
        <f t="shared" si="11"/>
        <v>0</v>
      </c>
      <c r="H153" s="10"/>
      <c r="I153" s="52">
        <f t="shared" si="2"/>
        <v>0</v>
      </c>
      <c r="J153" s="52"/>
      <c r="K153" s="52"/>
      <c r="L153" s="52"/>
      <c r="M153" s="49">
        <f t="shared" si="3"/>
        <v>0</v>
      </c>
      <c r="N153" s="49">
        <f t="shared" si="4"/>
        <v>0</v>
      </c>
      <c r="O153" s="49">
        <f t="shared" si="5"/>
        <v>0</v>
      </c>
    </row>
    <row r="154" spans="1:15" ht="14.25" customHeight="1">
      <c r="A154" s="62" t="s">
        <v>36</v>
      </c>
      <c r="B154" s="62"/>
      <c r="C154" s="62"/>
      <c r="D154" s="17">
        <v>223</v>
      </c>
      <c r="E154" s="52">
        <f t="shared" si="9"/>
        <v>236448.36</v>
      </c>
      <c r="F154" s="52">
        <f t="shared" si="10"/>
        <v>236448.36</v>
      </c>
      <c r="G154" s="52">
        <f t="shared" si="11"/>
        <v>0</v>
      </c>
      <c r="H154" s="10"/>
      <c r="I154" s="52">
        <f t="shared" si="2"/>
        <v>236448.36</v>
      </c>
      <c r="J154" s="52"/>
      <c r="K154" s="52">
        <v>236448.36</v>
      </c>
      <c r="L154" s="52"/>
      <c r="M154" s="49">
        <f t="shared" si="3"/>
        <v>0</v>
      </c>
      <c r="N154" s="49">
        <f t="shared" si="4"/>
        <v>236448.36</v>
      </c>
      <c r="O154" s="49">
        <f t="shared" si="5"/>
        <v>0</v>
      </c>
    </row>
    <row r="155" spans="1:15" ht="30" customHeight="1">
      <c r="A155" s="62" t="s">
        <v>37</v>
      </c>
      <c r="B155" s="62"/>
      <c r="C155" s="62"/>
      <c r="D155" s="17">
        <v>224</v>
      </c>
      <c r="E155" s="52">
        <f t="shared" si="9"/>
        <v>590</v>
      </c>
      <c r="F155" s="52">
        <f t="shared" si="10"/>
        <v>0</v>
      </c>
      <c r="G155" s="52">
        <f t="shared" si="11"/>
        <v>590</v>
      </c>
      <c r="H155" s="10"/>
      <c r="I155" s="52">
        <f t="shared" si="2"/>
        <v>590</v>
      </c>
      <c r="J155" s="52"/>
      <c r="K155" s="52"/>
      <c r="L155" s="52">
        <v>590</v>
      </c>
      <c r="M155" s="49">
        <f t="shared" si="3"/>
        <v>590</v>
      </c>
      <c r="N155" s="49">
        <f t="shared" si="4"/>
        <v>590</v>
      </c>
      <c r="O155" s="49">
        <f t="shared" si="5"/>
        <v>0</v>
      </c>
    </row>
    <row r="156" spans="1:15" ht="30.75" customHeight="1">
      <c r="A156" s="62" t="s">
        <v>38</v>
      </c>
      <c r="B156" s="62"/>
      <c r="C156" s="62"/>
      <c r="D156" s="17">
        <v>225</v>
      </c>
      <c r="E156" s="52">
        <f t="shared" si="9"/>
        <v>619174.62</v>
      </c>
      <c r="F156" s="52">
        <f t="shared" si="10"/>
        <v>619174.62</v>
      </c>
      <c r="G156" s="52">
        <f t="shared" si="11"/>
        <v>0</v>
      </c>
      <c r="H156" s="10"/>
      <c r="I156" s="52">
        <f t="shared" si="2"/>
        <v>619174.62</v>
      </c>
      <c r="J156" s="52"/>
      <c r="K156" s="52">
        <v>619174.62</v>
      </c>
      <c r="L156" s="52"/>
      <c r="M156" s="49">
        <f t="shared" si="3"/>
        <v>0</v>
      </c>
      <c r="N156" s="49">
        <f t="shared" si="4"/>
        <v>619174.62</v>
      </c>
      <c r="O156" s="49">
        <f t="shared" si="5"/>
        <v>0</v>
      </c>
    </row>
    <row r="157" spans="1:15" ht="15.75" customHeight="1">
      <c r="A157" s="62" t="s">
        <v>39</v>
      </c>
      <c r="B157" s="62"/>
      <c r="C157" s="62"/>
      <c r="D157" s="17">
        <v>226</v>
      </c>
      <c r="E157" s="52">
        <f t="shared" si="9"/>
        <v>1407489.69</v>
      </c>
      <c r="F157" s="52">
        <f t="shared" si="10"/>
        <v>432809.76</v>
      </c>
      <c r="G157" s="52">
        <f t="shared" si="11"/>
        <v>974679.92999999993</v>
      </c>
      <c r="H157" s="10"/>
      <c r="I157" s="52">
        <f t="shared" si="2"/>
        <v>1407489.6900000002</v>
      </c>
      <c r="J157" s="52">
        <v>871604.61</v>
      </c>
      <c r="K157" s="52">
        <v>432809.76</v>
      </c>
      <c r="L157" s="52">
        <v>103075.32</v>
      </c>
      <c r="M157" s="49">
        <f t="shared" si="3"/>
        <v>974679.92999999993</v>
      </c>
      <c r="N157" s="49">
        <f t="shared" si="4"/>
        <v>1407489.69</v>
      </c>
      <c r="O157" s="49">
        <f t="shared" si="5"/>
        <v>0</v>
      </c>
    </row>
    <row r="158" spans="1:15" ht="32.25" hidden="1" customHeight="1">
      <c r="A158" s="62" t="s">
        <v>94</v>
      </c>
      <c r="B158" s="62"/>
      <c r="C158" s="62"/>
      <c r="D158" s="17">
        <v>240</v>
      </c>
      <c r="E158" s="52">
        <f>G158+H158+F158</f>
        <v>0</v>
      </c>
      <c r="F158" s="52">
        <f t="shared" si="10"/>
        <v>0</v>
      </c>
      <c r="G158" s="52">
        <f t="shared" si="11"/>
        <v>0</v>
      </c>
      <c r="H158" s="10"/>
      <c r="I158" s="52">
        <f t="shared" si="2"/>
        <v>0</v>
      </c>
      <c r="J158" s="52"/>
      <c r="K158" s="52"/>
      <c r="L158" s="52"/>
      <c r="M158" s="49">
        <f t="shared" si="3"/>
        <v>0</v>
      </c>
      <c r="N158" s="49">
        <f t="shared" si="4"/>
        <v>0</v>
      </c>
      <c r="O158" s="49">
        <f t="shared" si="5"/>
        <v>0</v>
      </c>
    </row>
    <row r="159" spans="1:15" ht="12.75" hidden="1" customHeight="1">
      <c r="A159" s="59" t="s">
        <v>1</v>
      </c>
      <c r="B159" s="60"/>
      <c r="C159" s="60"/>
      <c r="D159" s="17"/>
      <c r="E159" s="52"/>
      <c r="F159" s="52"/>
      <c r="G159" s="52"/>
      <c r="H159" s="10"/>
      <c r="I159" s="52">
        <f t="shared" si="2"/>
        <v>0</v>
      </c>
      <c r="J159" s="52"/>
      <c r="K159" s="52"/>
      <c r="L159" s="52"/>
      <c r="M159" s="49">
        <f t="shared" si="3"/>
        <v>0</v>
      </c>
      <c r="N159" s="49">
        <f t="shared" si="4"/>
        <v>0</v>
      </c>
      <c r="O159" s="49">
        <f t="shared" si="5"/>
        <v>0</v>
      </c>
    </row>
    <row r="160" spans="1:15" ht="48.75" hidden="1" customHeight="1">
      <c r="A160" s="62" t="s">
        <v>40</v>
      </c>
      <c r="B160" s="62"/>
      <c r="C160" s="62"/>
      <c r="D160" s="17">
        <v>241</v>
      </c>
      <c r="E160" s="52">
        <f>G160+H160+F160</f>
        <v>0</v>
      </c>
      <c r="F160" s="52">
        <f>K160</f>
        <v>0</v>
      </c>
      <c r="G160" s="52">
        <f>M160</f>
        <v>0</v>
      </c>
      <c r="H160" s="10"/>
      <c r="I160" s="52">
        <f t="shared" si="2"/>
        <v>0</v>
      </c>
      <c r="J160" s="52"/>
      <c r="K160" s="52"/>
      <c r="L160" s="52"/>
      <c r="M160" s="49">
        <f t="shared" si="3"/>
        <v>0</v>
      </c>
      <c r="N160" s="49">
        <f t="shared" si="4"/>
        <v>0</v>
      </c>
      <c r="O160" s="49">
        <f t="shared" si="5"/>
        <v>0</v>
      </c>
    </row>
    <row r="161" spans="1:15" ht="19.5" hidden="1" customHeight="1">
      <c r="A161" s="62" t="s">
        <v>95</v>
      </c>
      <c r="B161" s="62"/>
      <c r="C161" s="62"/>
      <c r="D161" s="17">
        <v>260</v>
      </c>
      <c r="E161" s="52">
        <f>G161+H161+F161</f>
        <v>0</v>
      </c>
      <c r="F161" s="52">
        <f>K161</f>
        <v>0</v>
      </c>
      <c r="G161" s="52">
        <f>M161</f>
        <v>0</v>
      </c>
      <c r="H161" s="10"/>
      <c r="I161" s="52">
        <f t="shared" si="2"/>
        <v>0</v>
      </c>
      <c r="J161" s="52"/>
      <c r="K161" s="52"/>
      <c r="L161" s="52"/>
      <c r="M161" s="49">
        <f t="shared" si="3"/>
        <v>0</v>
      </c>
      <c r="N161" s="49">
        <f t="shared" si="4"/>
        <v>0</v>
      </c>
      <c r="O161" s="49">
        <f t="shared" si="5"/>
        <v>0</v>
      </c>
    </row>
    <row r="162" spans="1:15" ht="19.5" hidden="1" customHeight="1">
      <c r="A162" s="59" t="s">
        <v>1</v>
      </c>
      <c r="B162" s="60"/>
      <c r="C162" s="60"/>
      <c r="D162" s="17"/>
      <c r="E162" s="52"/>
      <c r="F162" s="52"/>
      <c r="G162" s="52"/>
      <c r="H162" s="10"/>
      <c r="I162" s="52">
        <f t="shared" si="2"/>
        <v>0</v>
      </c>
      <c r="J162" s="52"/>
      <c r="K162" s="52"/>
      <c r="L162" s="52"/>
      <c r="M162" s="49">
        <f t="shared" si="3"/>
        <v>0</v>
      </c>
      <c r="N162" s="49">
        <f t="shared" si="4"/>
        <v>0</v>
      </c>
      <c r="O162" s="49">
        <f t="shared" si="5"/>
        <v>0</v>
      </c>
    </row>
    <row r="163" spans="1:15" ht="34.5" hidden="1" customHeight="1">
      <c r="A163" s="62" t="s">
        <v>41</v>
      </c>
      <c r="B163" s="62"/>
      <c r="C163" s="62"/>
      <c r="D163" s="17">
        <v>262</v>
      </c>
      <c r="E163" s="52">
        <f>G163+H163+F163</f>
        <v>0</v>
      </c>
      <c r="F163" s="52">
        <f>K163</f>
        <v>0</v>
      </c>
      <c r="G163" s="52">
        <f>M163</f>
        <v>0</v>
      </c>
      <c r="H163" s="10"/>
      <c r="I163" s="52">
        <f t="shared" si="2"/>
        <v>0</v>
      </c>
      <c r="J163" s="52"/>
      <c r="K163" s="52"/>
      <c r="L163" s="52"/>
      <c r="M163" s="49">
        <f t="shared" si="3"/>
        <v>0</v>
      </c>
      <c r="N163" s="49">
        <f t="shared" si="4"/>
        <v>0</v>
      </c>
      <c r="O163" s="49">
        <f t="shared" si="5"/>
        <v>0</v>
      </c>
    </row>
    <row r="164" spans="1:15" ht="45" hidden="1" customHeight="1">
      <c r="A164" s="63" t="s">
        <v>42</v>
      </c>
      <c r="B164" s="63"/>
      <c r="C164" s="63"/>
      <c r="D164" s="17">
        <v>263</v>
      </c>
      <c r="E164" s="52">
        <f>G164+H164+F164</f>
        <v>0</v>
      </c>
      <c r="F164" s="52">
        <f>K164</f>
        <v>0</v>
      </c>
      <c r="G164" s="52">
        <f>M164</f>
        <v>0</v>
      </c>
      <c r="H164" s="10"/>
      <c r="I164" s="52">
        <f t="shared" si="2"/>
        <v>0</v>
      </c>
      <c r="J164" s="52"/>
      <c r="K164" s="52"/>
      <c r="L164" s="52"/>
      <c r="M164" s="49">
        <f t="shared" si="3"/>
        <v>0</v>
      </c>
      <c r="N164" s="49">
        <f t="shared" si="4"/>
        <v>0</v>
      </c>
      <c r="O164" s="49">
        <f t="shared" si="5"/>
        <v>0</v>
      </c>
    </row>
    <row r="165" spans="1:15" ht="19.5" customHeight="1">
      <c r="A165" s="62" t="s">
        <v>43</v>
      </c>
      <c r="B165" s="62"/>
      <c r="C165" s="62"/>
      <c r="D165" s="17">
        <v>290</v>
      </c>
      <c r="E165" s="52">
        <f>G165+H165+F165</f>
        <v>61692.88</v>
      </c>
      <c r="F165" s="52">
        <f>K165</f>
        <v>800</v>
      </c>
      <c r="G165" s="52">
        <f>M165</f>
        <v>60892.88</v>
      </c>
      <c r="H165" s="10"/>
      <c r="I165" s="52">
        <f t="shared" si="2"/>
        <v>61692.88</v>
      </c>
      <c r="J165" s="52"/>
      <c r="K165" s="52">
        <v>800</v>
      </c>
      <c r="L165" s="52">
        <v>60892.88</v>
      </c>
      <c r="M165" s="49">
        <f t="shared" si="3"/>
        <v>60892.88</v>
      </c>
      <c r="N165" s="49">
        <f t="shared" si="4"/>
        <v>61692.88</v>
      </c>
      <c r="O165" s="49">
        <f t="shared" si="5"/>
        <v>0</v>
      </c>
    </row>
    <row r="166" spans="1:15" ht="30.75" customHeight="1">
      <c r="A166" s="62" t="s">
        <v>96</v>
      </c>
      <c r="B166" s="62"/>
      <c r="C166" s="62"/>
      <c r="D166" s="17">
        <v>300</v>
      </c>
      <c r="E166" s="52">
        <f>G166+H166+F166</f>
        <v>2629640.13</v>
      </c>
      <c r="F166" s="52">
        <f>K166</f>
        <v>0</v>
      </c>
      <c r="G166" s="52">
        <f>M166</f>
        <v>2629640.13</v>
      </c>
      <c r="H166" s="10"/>
      <c r="I166" s="52">
        <f t="shared" si="2"/>
        <v>2629640.13</v>
      </c>
      <c r="J166" s="52">
        <f>J168+J171</f>
        <v>2269037.91</v>
      </c>
      <c r="K166" s="52"/>
      <c r="L166" s="52">
        <f>L168+L169+L170+L171</f>
        <v>360602.22</v>
      </c>
      <c r="M166" s="49">
        <f t="shared" si="3"/>
        <v>2629640.13</v>
      </c>
      <c r="N166" s="49">
        <f t="shared" si="4"/>
        <v>2629640.13</v>
      </c>
      <c r="O166" s="49">
        <f t="shared" si="5"/>
        <v>0</v>
      </c>
    </row>
    <row r="167" spans="1:15" ht="14.25" customHeight="1">
      <c r="A167" s="59" t="s">
        <v>1</v>
      </c>
      <c r="B167" s="60"/>
      <c r="C167" s="60"/>
      <c r="D167" s="17"/>
      <c r="E167" s="52"/>
      <c r="F167" s="52"/>
      <c r="G167" s="52"/>
      <c r="H167" s="10"/>
      <c r="I167" s="52">
        <f t="shared" si="2"/>
        <v>0</v>
      </c>
      <c r="J167" s="52"/>
      <c r="K167" s="52"/>
      <c r="L167" s="52"/>
      <c r="M167" s="49">
        <f t="shared" si="3"/>
        <v>0</v>
      </c>
      <c r="N167" s="49">
        <f t="shared" si="4"/>
        <v>0</v>
      </c>
      <c r="O167" s="49">
        <f t="shared" si="5"/>
        <v>0</v>
      </c>
    </row>
    <row r="168" spans="1:15" ht="30.75" customHeight="1">
      <c r="A168" s="62" t="s">
        <v>44</v>
      </c>
      <c r="B168" s="62"/>
      <c r="C168" s="62"/>
      <c r="D168" s="17">
        <v>310</v>
      </c>
      <c r="E168" s="52">
        <f>G168+H168+F168</f>
        <v>1033288</v>
      </c>
      <c r="F168" s="52">
        <f>K168</f>
        <v>648318</v>
      </c>
      <c r="G168" s="52">
        <f>M168</f>
        <v>384970</v>
      </c>
      <c r="H168" s="10"/>
      <c r="I168" s="52">
        <f t="shared" si="2"/>
        <v>1033288</v>
      </c>
      <c r="J168" s="52">
        <v>48385</v>
      </c>
      <c r="K168" s="52">
        <v>648318</v>
      </c>
      <c r="L168" s="52">
        <v>336585</v>
      </c>
      <c r="M168" s="49">
        <f t="shared" si="3"/>
        <v>384970</v>
      </c>
      <c r="N168" s="49">
        <f t="shared" si="4"/>
        <v>1033288</v>
      </c>
      <c r="O168" s="49">
        <f t="shared" si="5"/>
        <v>0</v>
      </c>
    </row>
    <row r="169" spans="1:15" ht="38.25" hidden="1" customHeight="1">
      <c r="A169" s="64" t="s">
        <v>45</v>
      </c>
      <c r="B169" s="64"/>
      <c r="C169" s="64"/>
      <c r="D169" s="35">
        <v>320</v>
      </c>
      <c r="E169" s="52">
        <f>G169+H169+F169</f>
        <v>0</v>
      </c>
      <c r="F169" s="52">
        <f>K169</f>
        <v>0</v>
      </c>
      <c r="G169" s="52">
        <f>M169</f>
        <v>0</v>
      </c>
      <c r="H169" s="33"/>
      <c r="I169" s="52">
        <f t="shared" si="2"/>
        <v>0</v>
      </c>
      <c r="J169" s="52"/>
      <c r="K169" s="52"/>
      <c r="L169" s="52"/>
      <c r="M169" s="49">
        <f t="shared" si="3"/>
        <v>0</v>
      </c>
      <c r="N169" s="49">
        <f t="shared" si="4"/>
        <v>0</v>
      </c>
      <c r="O169" s="49">
        <f t="shared" si="5"/>
        <v>0</v>
      </c>
    </row>
    <row r="170" spans="1:15" ht="34.5" hidden="1" customHeight="1">
      <c r="A170" s="64" t="s">
        <v>46</v>
      </c>
      <c r="B170" s="64"/>
      <c r="C170" s="64"/>
      <c r="D170" s="34">
        <v>330</v>
      </c>
      <c r="E170" s="52">
        <f>G170+H170+F170</f>
        <v>0</v>
      </c>
      <c r="F170" s="52">
        <f>K170</f>
        <v>0</v>
      </c>
      <c r="G170" s="52">
        <f>M170</f>
        <v>0</v>
      </c>
      <c r="H170" s="33"/>
      <c r="I170" s="52">
        <f t="shared" si="2"/>
        <v>0</v>
      </c>
      <c r="J170" s="52"/>
      <c r="K170" s="52"/>
      <c r="L170" s="52"/>
      <c r="M170" s="49">
        <f t="shared" si="3"/>
        <v>0</v>
      </c>
      <c r="N170" s="49">
        <f t="shared" si="4"/>
        <v>0</v>
      </c>
      <c r="O170" s="49">
        <f t="shared" si="5"/>
        <v>0</v>
      </c>
    </row>
    <row r="171" spans="1:15" ht="28.5" customHeight="1">
      <c r="A171" s="62" t="s">
        <v>47</v>
      </c>
      <c r="B171" s="62"/>
      <c r="C171" s="62"/>
      <c r="D171" s="17">
        <v>340</v>
      </c>
      <c r="E171" s="52">
        <f>G171+H171+F171</f>
        <v>3433132.8100000005</v>
      </c>
      <c r="F171" s="52">
        <f>K171</f>
        <v>1188462.6800000002</v>
      </c>
      <c r="G171" s="52">
        <f>M171</f>
        <v>2244670.1300000004</v>
      </c>
      <c r="H171" s="10"/>
      <c r="I171" s="52">
        <f>J171+K171+L171</f>
        <v>3433132.8100000005</v>
      </c>
      <c r="J171" s="52">
        <v>2220652.91</v>
      </c>
      <c r="K171" s="52">
        <f>929050.6+258000+1412.08</f>
        <v>1188462.6800000002</v>
      </c>
      <c r="L171" s="52">
        <v>24017.22</v>
      </c>
      <c r="M171" s="49">
        <f t="shared" si="3"/>
        <v>2244670.1300000004</v>
      </c>
      <c r="N171" s="49">
        <f t="shared" si="4"/>
        <v>3433132.8100000005</v>
      </c>
      <c r="O171" s="49">
        <f t="shared" si="5"/>
        <v>0</v>
      </c>
    </row>
    <row r="172" spans="1:15" ht="33.75" hidden="1" customHeight="1">
      <c r="A172" s="62" t="s">
        <v>97</v>
      </c>
      <c r="B172" s="62"/>
      <c r="C172" s="62"/>
      <c r="D172" s="17">
        <v>500</v>
      </c>
      <c r="E172" s="52">
        <f>G172+H172+F172</f>
        <v>0</v>
      </c>
      <c r="F172" s="52">
        <f>K172</f>
        <v>0</v>
      </c>
      <c r="G172" s="52">
        <f>M172</f>
        <v>0</v>
      </c>
      <c r="H172" s="10"/>
      <c r="I172" s="52">
        <f t="shared" si="2"/>
        <v>0</v>
      </c>
      <c r="J172" s="52"/>
      <c r="K172" s="52"/>
      <c r="L172" s="52"/>
      <c r="M172" s="49">
        <f t="shared" si="3"/>
        <v>0</v>
      </c>
      <c r="N172" s="49">
        <f t="shared" si="4"/>
        <v>0</v>
      </c>
      <c r="O172" s="49">
        <f t="shared" si="5"/>
        <v>0</v>
      </c>
    </row>
    <row r="173" spans="1:15" ht="20.25" hidden="1" customHeight="1">
      <c r="A173" s="59" t="s">
        <v>1</v>
      </c>
      <c r="B173" s="60"/>
      <c r="C173" s="60"/>
      <c r="D173" s="17"/>
      <c r="E173" s="52"/>
      <c r="F173" s="52"/>
      <c r="G173" s="52"/>
      <c r="H173" s="10"/>
      <c r="I173" s="52">
        <f t="shared" si="2"/>
        <v>0</v>
      </c>
      <c r="J173" s="52"/>
      <c r="K173" s="52"/>
      <c r="L173" s="52"/>
      <c r="M173" s="49">
        <f t="shared" si="3"/>
        <v>0</v>
      </c>
      <c r="N173" s="49">
        <f t="shared" si="4"/>
        <v>0</v>
      </c>
      <c r="O173" s="49">
        <f t="shared" si="5"/>
        <v>0</v>
      </c>
    </row>
    <row r="174" spans="1:15" ht="30.75" hidden="1" customHeight="1">
      <c r="A174" s="66" t="s">
        <v>54</v>
      </c>
      <c r="B174" s="67"/>
      <c r="C174" s="68"/>
      <c r="D174" s="17">
        <v>520</v>
      </c>
      <c r="E174" s="52">
        <f>G174+H174+F174</f>
        <v>0</v>
      </c>
      <c r="F174" s="52">
        <f>K174</f>
        <v>0</v>
      </c>
      <c r="G174" s="52">
        <f>M174</f>
        <v>0</v>
      </c>
      <c r="H174" s="10"/>
      <c r="I174" s="52">
        <f t="shared" si="2"/>
        <v>0</v>
      </c>
      <c r="J174" s="52"/>
      <c r="K174" s="52"/>
      <c r="L174" s="52"/>
      <c r="M174" s="49">
        <f t="shared" si="3"/>
        <v>0</v>
      </c>
      <c r="N174" s="49">
        <f t="shared" si="4"/>
        <v>0</v>
      </c>
      <c r="O174" s="49">
        <f t="shared" si="5"/>
        <v>0</v>
      </c>
    </row>
    <row r="175" spans="1:15" ht="30.75" hidden="1" customHeight="1">
      <c r="A175" s="66" t="s">
        <v>48</v>
      </c>
      <c r="B175" s="67"/>
      <c r="C175" s="68"/>
      <c r="D175" s="17">
        <v>530</v>
      </c>
      <c r="E175" s="52">
        <f>G175+H175+F175</f>
        <v>0</v>
      </c>
      <c r="F175" s="52">
        <f>K175</f>
        <v>0</v>
      </c>
      <c r="G175" s="52">
        <f>M175</f>
        <v>0</v>
      </c>
      <c r="H175" s="10"/>
      <c r="I175" s="52">
        <f t="shared" si="2"/>
        <v>0</v>
      </c>
      <c r="J175" s="52"/>
      <c r="K175" s="52"/>
      <c r="L175" s="52"/>
      <c r="M175" s="49">
        <f t="shared" si="3"/>
        <v>0</v>
      </c>
      <c r="N175" s="49">
        <f t="shared" si="4"/>
        <v>0</v>
      </c>
      <c r="O175" s="49">
        <f t="shared" si="5"/>
        <v>0</v>
      </c>
    </row>
    <row r="176" spans="1:15" ht="30.75" customHeight="1">
      <c r="A176" s="59" t="s">
        <v>187</v>
      </c>
      <c r="B176" s="60"/>
      <c r="C176" s="61"/>
      <c r="D176" s="17">
        <v>614</v>
      </c>
      <c r="E176" s="52">
        <f>G176+H176+F176</f>
        <v>35715.839999999997</v>
      </c>
      <c r="F176" s="52">
        <f>K176</f>
        <v>35715.839999999997</v>
      </c>
      <c r="G176" s="52">
        <f>M176</f>
        <v>0</v>
      </c>
      <c r="H176" s="10"/>
      <c r="I176" s="52">
        <f t="shared" si="2"/>
        <v>35715.839999999997</v>
      </c>
      <c r="J176" s="52"/>
      <c r="K176" s="52">
        <v>35715.839999999997</v>
      </c>
      <c r="L176" s="52"/>
      <c r="M176" s="49">
        <f t="shared" si="3"/>
        <v>0</v>
      </c>
      <c r="N176" s="49">
        <f t="shared" si="4"/>
        <v>35715.839999999997</v>
      </c>
      <c r="O176" s="49">
        <f t="shared" si="5"/>
        <v>0</v>
      </c>
    </row>
    <row r="177" spans="1:15" ht="15.75" hidden="1" customHeight="1">
      <c r="A177" s="65" t="s">
        <v>8</v>
      </c>
      <c r="B177" s="65"/>
      <c r="C177" s="65"/>
      <c r="D177" s="18"/>
      <c r="E177" s="52"/>
      <c r="F177" s="52"/>
      <c r="G177" s="52"/>
      <c r="H177" s="10"/>
      <c r="I177" s="52">
        <f t="shared" si="2"/>
        <v>0</v>
      </c>
      <c r="J177" s="52"/>
      <c r="K177" s="52"/>
      <c r="L177" s="52"/>
      <c r="M177" s="49">
        <f t="shared" si="3"/>
        <v>0</v>
      </c>
      <c r="N177" s="49">
        <f t="shared" si="4"/>
        <v>0</v>
      </c>
      <c r="O177" s="49">
        <f t="shared" si="5"/>
        <v>0</v>
      </c>
    </row>
    <row r="178" spans="1:15" ht="28.5" hidden="1" customHeight="1">
      <c r="A178" s="62" t="s">
        <v>9</v>
      </c>
      <c r="B178" s="62"/>
      <c r="C178" s="62"/>
      <c r="D178" s="9" t="s">
        <v>29</v>
      </c>
      <c r="E178" s="52"/>
      <c r="F178" s="52"/>
      <c r="G178" s="52"/>
      <c r="H178" s="10"/>
      <c r="I178" s="52">
        <f t="shared" si="2"/>
        <v>0</v>
      </c>
      <c r="J178" s="52"/>
      <c r="K178" s="52"/>
      <c r="L178" s="52"/>
      <c r="M178" s="49">
        <f t="shared" si="3"/>
        <v>0</v>
      </c>
      <c r="N178" s="49">
        <f t="shared" si="4"/>
        <v>0</v>
      </c>
      <c r="O178" s="49">
        <f t="shared" si="5"/>
        <v>0</v>
      </c>
    </row>
    <row r="179" spans="1:15" ht="29.25" customHeight="1">
      <c r="A179" s="89" t="s">
        <v>190</v>
      </c>
      <c r="B179" s="90"/>
      <c r="C179" s="91"/>
      <c r="D179" s="55"/>
      <c r="E179" s="53">
        <f>G179+H179+F179</f>
        <v>26893690.510000002</v>
      </c>
      <c r="F179" s="53">
        <f>K179</f>
        <v>11396225.120000001</v>
      </c>
      <c r="G179" s="53">
        <f>M179</f>
        <v>15497465.390000001</v>
      </c>
      <c r="H179" s="10"/>
      <c r="I179" s="52">
        <f>J179+K179+L179</f>
        <v>26893690.510000002</v>
      </c>
      <c r="J179" s="52">
        <f>J180+J187+J188+J189+J191+J192+J200+J206</f>
        <v>15497465.390000001</v>
      </c>
      <c r="K179" s="52">
        <f>K180+K185+K201+K211</f>
        <v>11396225.120000001</v>
      </c>
      <c r="L179" s="52">
        <f>L180+L185+L193+L195+L196+L200+L201</f>
        <v>0</v>
      </c>
      <c r="M179" s="49">
        <f t="shared" si="3"/>
        <v>15497465.390000001</v>
      </c>
      <c r="N179" s="49">
        <f t="shared" si="4"/>
        <v>26893690.510000002</v>
      </c>
      <c r="O179" s="49">
        <f t="shared" si="5"/>
        <v>0</v>
      </c>
    </row>
    <row r="180" spans="1:15" ht="30" customHeight="1">
      <c r="A180" s="56" t="s">
        <v>92</v>
      </c>
      <c r="B180" s="56"/>
      <c r="C180" s="56"/>
      <c r="D180" s="17">
        <v>210</v>
      </c>
      <c r="E180" s="52">
        <f>G180+H180+F180</f>
        <v>14576916.219999999</v>
      </c>
      <c r="F180" s="52">
        <f>K180</f>
        <v>3279263.95</v>
      </c>
      <c r="G180" s="52">
        <f>M180</f>
        <v>11297652.27</v>
      </c>
      <c r="H180" s="10"/>
      <c r="I180" s="52">
        <f>I182+I183+I184</f>
        <v>14576916.219999999</v>
      </c>
      <c r="J180" s="52">
        <f>J182+J183+J184</f>
        <v>11297652.27</v>
      </c>
      <c r="K180" s="52">
        <f>K182+K183+K184</f>
        <v>3279263.95</v>
      </c>
      <c r="L180" s="52">
        <f>L182+L183+L184</f>
        <v>0</v>
      </c>
      <c r="M180" s="49">
        <f t="shared" si="3"/>
        <v>11297652.27</v>
      </c>
      <c r="N180" s="49">
        <f t="shared" si="4"/>
        <v>14576916.219999999</v>
      </c>
      <c r="O180" s="49">
        <f t="shared" si="5"/>
        <v>0</v>
      </c>
    </row>
    <row r="181" spans="1:15" ht="16.5" customHeight="1">
      <c r="A181" s="57" t="s">
        <v>1</v>
      </c>
      <c r="B181" s="57"/>
      <c r="C181" s="57"/>
      <c r="D181" s="19"/>
      <c r="E181" s="52"/>
      <c r="F181" s="52"/>
      <c r="G181" s="52"/>
      <c r="H181" s="10"/>
      <c r="I181" s="52">
        <f t="shared" ref="I181:I205" si="12">J181+K181+L181</f>
        <v>0</v>
      </c>
      <c r="J181" s="52"/>
      <c r="K181" s="52"/>
      <c r="L181" s="52"/>
      <c r="M181" s="49">
        <f t="shared" si="3"/>
        <v>0</v>
      </c>
      <c r="N181" s="49">
        <f t="shared" si="4"/>
        <v>0</v>
      </c>
      <c r="O181" s="49">
        <f t="shared" si="5"/>
        <v>0</v>
      </c>
    </row>
    <row r="182" spans="1:15" ht="16.5" customHeight="1">
      <c r="A182" s="62" t="s">
        <v>31</v>
      </c>
      <c r="B182" s="62"/>
      <c r="C182" s="62"/>
      <c r="D182" s="17">
        <v>211</v>
      </c>
      <c r="E182" s="52">
        <f>G182+H182+F182</f>
        <v>11114326.6</v>
      </c>
      <c r="F182" s="52">
        <f>K182</f>
        <v>2435745.98</v>
      </c>
      <c r="G182" s="52">
        <f>M182</f>
        <v>8678580.6199999992</v>
      </c>
      <c r="H182" s="10"/>
      <c r="I182" s="52">
        <f t="shared" si="12"/>
        <v>11114326.6</v>
      </c>
      <c r="J182" s="52">
        <v>8678580.6199999992</v>
      </c>
      <c r="K182" s="52">
        <v>2435745.98</v>
      </c>
      <c r="L182" s="52"/>
      <c r="M182" s="49">
        <f t="shared" si="3"/>
        <v>8678580.6199999992</v>
      </c>
      <c r="N182" s="49">
        <f t="shared" si="4"/>
        <v>11114326.6</v>
      </c>
      <c r="O182" s="49">
        <f t="shared" si="5"/>
        <v>0</v>
      </c>
    </row>
    <row r="183" spans="1:15" ht="19.5" customHeight="1">
      <c r="A183" s="58" t="s">
        <v>32</v>
      </c>
      <c r="B183" s="58"/>
      <c r="C183" s="58"/>
      <c r="D183" s="17">
        <v>212</v>
      </c>
      <c r="E183" s="52">
        <f>G183+H183+F183</f>
        <v>53748</v>
      </c>
      <c r="F183" s="52">
        <f>K183</f>
        <v>53748</v>
      </c>
      <c r="G183" s="52">
        <f>M183</f>
        <v>0</v>
      </c>
      <c r="H183" s="10"/>
      <c r="I183" s="52">
        <f t="shared" si="12"/>
        <v>53748</v>
      </c>
      <c r="J183" s="52"/>
      <c r="K183" s="52">
        <v>53748</v>
      </c>
      <c r="L183" s="52"/>
      <c r="M183" s="49">
        <f t="shared" si="3"/>
        <v>0</v>
      </c>
      <c r="N183" s="49">
        <f t="shared" si="4"/>
        <v>53748</v>
      </c>
      <c r="O183" s="49">
        <f t="shared" si="5"/>
        <v>0</v>
      </c>
    </row>
    <row r="184" spans="1:15" ht="29.25" customHeight="1">
      <c r="A184" s="62" t="s">
        <v>33</v>
      </c>
      <c r="B184" s="62"/>
      <c r="C184" s="62"/>
      <c r="D184" s="17">
        <v>213</v>
      </c>
      <c r="E184" s="52">
        <f>G184+H184+F184</f>
        <v>3408841.62</v>
      </c>
      <c r="F184" s="52">
        <f>K184</f>
        <v>789769.97</v>
      </c>
      <c r="G184" s="52">
        <f>M184</f>
        <v>2619071.65</v>
      </c>
      <c r="H184" s="10"/>
      <c r="I184" s="52">
        <f t="shared" si="12"/>
        <v>3408841.62</v>
      </c>
      <c r="J184" s="52">
        <v>2619071.65</v>
      </c>
      <c r="K184" s="52">
        <v>789769.97</v>
      </c>
      <c r="L184" s="52"/>
      <c r="M184" s="49">
        <f t="shared" si="3"/>
        <v>2619071.65</v>
      </c>
      <c r="N184" s="49">
        <f t="shared" si="4"/>
        <v>3408841.62</v>
      </c>
      <c r="O184" s="49">
        <f t="shared" si="5"/>
        <v>0</v>
      </c>
    </row>
    <row r="185" spans="1:15" ht="16.5" customHeight="1">
      <c r="A185" s="62" t="s">
        <v>93</v>
      </c>
      <c r="B185" s="62"/>
      <c r="C185" s="62"/>
      <c r="D185" s="17">
        <v>220</v>
      </c>
      <c r="E185" s="52">
        <f>G185+H185+F185</f>
        <v>4389840.57</v>
      </c>
      <c r="F185" s="52">
        <f>K185</f>
        <v>4389840.57</v>
      </c>
      <c r="G185" s="52">
        <f>M185</f>
        <v>0</v>
      </c>
      <c r="H185" s="10"/>
      <c r="I185" s="52">
        <f t="shared" si="12"/>
        <v>4389840.57</v>
      </c>
      <c r="J185" s="10"/>
      <c r="K185" s="52">
        <f>SUM(K187:K200)</f>
        <v>4389840.57</v>
      </c>
      <c r="L185" s="10"/>
      <c r="M185" s="49">
        <f t="shared" si="3"/>
        <v>0</v>
      </c>
      <c r="N185" s="49">
        <f t="shared" si="4"/>
        <v>4389840.57</v>
      </c>
      <c r="O185" s="49">
        <f t="shared" si="5"/>
        <v>0</v>
      </c>
    </row>
    <row r="186" spans="1:15" ht="16.5" customHeight="1">
      <c r="A186" s="59" t="s">
        <v>1</v>
      </c>
      <c r="B186" s="60"/>
      <c r="C186" s="60"/>
      <c r="D186" s="17"/>
      <c r="E186" s="52"/>
      <c r="F186" s="52"/>
      <c r="G186" s="52"/>
      <c r="H186" s="10"/>
      <c r="I186" s="52">
        <f t="shared" si="12"/>
        <v>0</v>
      </c>
      <c r="J186" s="52"/>
      <c r="K186" s="52"/>
      <c r="L186" s="52"/>
      <c r="M186" s="49">
        <f t="shared" ref="M186:M249" si="13">J186+L186</f>
        <v>0</v>
      </c>
      <c r="N186" s="49">
        <f t="shared" ref="N186:N249" si="14">M186+K186</f>
        <v>0</v>
      </c>
      <c r="O186" s="49">
        <f t="shared" ref="O186:O249" si="15">E186-N186</f>
        <v>0</v>
      </c>
    </row>
    <row r="187" spans="1:15" ht="13.5" customHeight="1">
      <c r="A187" s="62" t="s">
        <v>34</v>
      </c>
      <c r="B187" s="62"/>
      <c r="C187" s="62"/>
      <c r="D187" s="17">
        <v>221</v>
      </c>
      <c r="E187" s="52">
        <f t="shared" ref="E187:E193" si="16">G187+H187+F187</f>
        <v>148687.79999999999</v>
      </c>
      <c r="F187" s="52">
        <f t="shared" ref="F187:F193" si="17">K187</f>
        <v>148687.79999999999</v>
      </c>
      <c r="G187" s="52">
        <f t="shared" ref="G187:G193" si="18">M187</f>
        <v>0</v>
      </c>
      <c r="H187" s="10"/>
      <c r="I187" s="52">
        <f t="shared" si="12"/>
        <v>148687.79999999999</v>
      </c>
      <c r="J187" s="52"/>
      <c r="K187" s="52">
        <v>148687.79999999999</v>
      </c>
      <c r="L187" s="52"/>
      <c r="M187" s="49">
        <f t="shared" si="13"/>
        <v>0</v>
      </c>
      <c r="N187" s="49">
        <f t="shared" si="14"/>
        <v>148687.79999999999</v>
      </c>
      <c r="O187" s="49">
        <f t="shared" si="15"/>
        <v>0</v>
      </c>
    </row>
    <row r="188" spans="1:15" ht="15.75" customHeight="1">
      <c r="A188" s="62" t="s">
        <v>35</v>
      </c>
      <c r="B188" s="62"/>
      <c r="C188" s="62"/>
      <c r="D188" s="17">
        <v>222</v>
      </c>
      <c r="E188" s="52">
        <f t="shared" si="16"/>
        <v>13624.9</v>
      </c>
      <c r="F188" s="52">
        <f t="shared" si="17"/>
        <v>13624.9</v>
      </c>
      <c r="G188" s="52">
        <f t="shared" si="18"/>
        <v>0</v>
      </c>
      <c r="H188" s="10"/>
      <c r="I188" s="52">
        <f t="shared" si="12"/>
        <v>13624.9</v>
      </c>
      <c r="J188" s="52"/>
      <c r="K188" s="52">
        <v>13624.9</v>
      </c>
      <c r="L188" s="52"/>
      <c r="M188" s="49">
        <f t="shared" si="13"/>
        <v>0</v>
      </c>
      <c r="N188" s="49">
        <f t="shared" si="14"/>
        <v>13624.9</v>
      </c>
      <c r="O188" s="49">
        <f t="shared" si="15"/>
        <v>0</v>
      </c>
    </row>
    <row r="189" spans="1:15" ht="14.25" customHeight="1">
      <c r="A189" s="62" t="s">
        <v>36</v>
      </c>
      <c r="B189" s="62"/>
      <c r="C189" s="62"/>
      <c r="D189" s="17">
        <v>223</v>
      </c>
      <c r="E189" s="52">
        <f t="shared" si="16"/>
        <v>1381953.83</v>
      </c>
      <c r="F189" s="52">
        <f t="shared" si="17"/>
        <v>1381953.83</v>
      </c>
      <c r="G189" s="52">
        <f t="shared" si="18"/>
        <v>0</v>
      </c>
      <c r="H189" s="10"/>
      <c r="I189" s="52">
        <f t="shared" si="12"/>
        <v>1381953.83</v>
      </c>
      <c r="J189" s="52"/>
      <c r="K189" s="52">
        <v>1381953.83</v>
      </c>
      <c r="L189" s="52"/>
      <c r="M189" s="49">
        <f t="shared" si="13"/>
        <v>0</v>
      </c>
      <c r="N189" s="49">
        <f t="shared" si="14"/>
        <v>1381953.83</v>
      </c>
      <c r="O189" s="49">
        <f t="shared" si="15"/>
        <v>0</v>
      </c>
    </row>
    <row r="190" spans="1:15" ht="30" hidden="1" customHeight="1">
      <c r="A190" s="62" t="s">
        <v>37</v>
      </c>
      <c r="B190" s="62"/>
      <c r="C190" s="62"/>
      <c r="D190" s="17">
        <v>224</v>
      </c>
      <c r="E190" s="52">
        <f t="shared" si="16"/>
        <v>0</v>
      </c>
      <c r="F190" s="52">
        <f t="shared" si="17"/>
        <v>0</v>
      </c>
      <c r="G190" s="52">
        <f t="shared" si="18"/>
        <v>0</v>
      </c>
      <c r="H190" s="10"/>
      <c r="I190" s="52">
        <f t="shared" si="12"/>
        <v>0</v>
      </c>
      <c r="J190" s="52"/>
      <c r="K190" s="52"/>
      <c r="L190" s="52"/>
      <c r="M190" s="49">
        <f t="shared" si="13"/>
        <v>0</v>
      </c>
      <c r="N190" s="49">
        <f t="shared" si="14"/>
        <v>0</v>
      </c>
      <c r="O190" s="49">
        <f t="shared" si="15"/>
        <v>0</v>
      </c>
    </row>
    <row r="191" spans="1:15" ht="30.75" customHeight="1">
      <c r="A191" s="62" t="s">
        <v>38</v>
      </c>
      <c r="B191" s="62"/>
      <c r="C191" s="62"/>
      <c r="D191" s="17">
        <v>225</v>
      </c>
      <c r="E191" s="52">
        <f t="shared" si="16"/>
        <v>1908506.06</v>
      </c>
      <c r="F191" s="52">
        <f t="shared" si="17"/>
        <v>1908506.06</v>
      </c>
      <c r="G191" s="52">
        <f t="shared" si="18"/>
        <v>0</v>
      </c>
      <c r="H191" s="10"/>
      <c r="I191" s="52">
        <f t="shared" si="12"/>
        <v>1908506.06</v>
      </c>
      <c r="J191" s="52"/>
      <c r="K191" s="52">
        <v>1908506.06</v>
      </c>
      <c r="L191" s="52"/>
      <c r="M191" s="49">
        <f t="shared" si="13"/>
        <v>0</v>
      </c>
      <c r="N191" s="49">
        <f t="shared" si="14"/>
        <v>1908506.06</v>
      </c>
      <c r="O191" s="49">
        <f t="shared" si="15"/>
        <v>0</v>
      </c>
    </row>
    <row r="192" spans="1:15" ht="15.75" customHeight="1">
      <c r="A192" s="62" t="s">
        <v>39</v>
      </c>
      <c r="B192" s="62"/>
      <c r="C192" s="62"/>
      <c r="D192" s="17">
        <v>226</v>
      </c>
      <c r="E192" s="52">
        <f t="shared" si="16"/>
        <v>936122.98</v>
      </c>
      <c r="F192" s="52">
        <f t="shared" si="17"/>
        <v>936122.98</v>
      </c>
      <c r="G192" s="52">
        <f t="shared" si="18"/>
        <v>0</v>
      </c>
      <c r="H192" s="10"/>
      <c r="I192" s="52">
        <f t="shared" si="12"/>
        <v>936122.98</v>
      </c>
      <c r="J192" s="52"/>
      <c r="K192" s="52">
        <v>936122.98</v>
      </c>
      <c r="L192" s="52"/>
      <c r="M192" s="49">
        <f t="shared" si="13"/>
        <v>0</v>
      </c>
      <c r="N192" s="49">
        <f t="shared" si="14"/>
        <v>936122.98</v>
      </c>
      <c r="O192" s="49">
        <f t="shared" si="15"/>
        <v>0</v>
      </c>
    </row>
    <row r="193" spans="1:15" ht="32.25" hidden="1" customHeight="1">
      <c r="A193" s="62" t="s">
        <v>94</v>
      </c>
      <c r="B193" s="62"/>
      <c r="C193" s="62"/>
      <c r="D193" s="17">
        <v>240</v>
      </c>
      <c r="E193" s="52">
        <f t="shared" si="16"/>
        <v>0</v>
      </c>
      <c r="F193" s="52">
        <f t="shared" si="17"/>
        <v>0</v>
      </c>
      <c r="G193" s="52">
        <f t="shared" si="18"/>
        <v>0</v>
      </c>
      <c r="H193" s="10"/>
      <c r="I193" s="52">
        <f t="shared" si="12"/>
        <v>0</v>
      </c>
      <c r="J193" s="52"/>
      <c r="K193" s="52"/>
      <c r="L193" s="52"/>
      <c r="M193" s="49">
        <f t="shared" si="13"/>
        <v>0</v>
      </c>
      <c r="N193" s="49">
        <f t="shared" si="14"/>
        <v>0</v>
      </c>
      <c r="O193" s="49">
        <f t="shared" si="15"/>
        <v>0</v>
      </c>
    </row>
    <row r="194" spans="1:15" ht="12.75" hidden="1" customHeight="1">
      <c r="A194" s="59" t="s">
        <v>1</v>
      </c>
      <c r="B194" s="60"/>
      <c r="C194" s="60"/>
      <c r="D194" s="17"/>
      <c r="E194" s="52"/>
      <c r="F194" s="52"/>
      <c r="G194" s="52"/>
      <c r="H194" s="10"/>
      <c r="I194" s="52">
        <f t="shared" si="12"/>
        <v>0</v>
      </c>
      <c r="J194" s="52"/>
      <c r="K194" s="52"/>
      <c r="L194" s="52"/>
      <c r="M194" s="49">
        <f t="shared" si="13"/>
        <v>0</v>
      </c>
      <c r="N194" s="49">
        <f t="shared" si="14"/>
        <v>0</v>
      </c>
      <c r="O194" s="49">
        <f t="shared" si="15"/>
        <v>0</v>
      </c>
    </row>
    <row r="195" spans="1:15" ht="48.75" hidden="1" customHeight="1">
      <c r="A195" s="62" t="s">
        <v>40</v>
      </c>
      <c r="B195" s="62"/>
      <c r="C195" s="62"/>
      <c r="D195" s="17">
        <v>241</v>
      </c>
      <c r="E195" s="52">
        <f>G195+H195+F195</f>
        <v>0</v>
      </c>
      <c r="F195" s="52">
        <f t="shared" ref="F195:F201" si="19">K195</f>
        <v>0</v>
      </c>
      <c r="G195" s="52">
        <f t="shared" ref="G195:G201" si="20">M195</f>
        <v>0</v>
      </c>
      <c r="H195" s="10"/>
      <c r="I195" s="52">
        <f t="shared" si="12"/>
        <v>0</v>
      </c>
      <c r="J195" s="52"/>
      <c r="K195" s="52"/>
      <c r="L195" s="52"/>
      <c r="M195" s="49">
        <f t="shared" si="13"/>
        <v>0</v>
      </c>
      <c r="N195" s="49">
        <f t="shared" si="14"/>
        <v>0</v>
      </c>
      <c r="O195" s="49">
        <f t="shared" si="15"/>
        <v>0</v>
      </c>
    </row>
    <row r="196" spans="1:15" ht="19.5" hidden="1" customHeight="1">
      <c r="A196" s="62" t="s">
        <v>95</v>
      </c>
      <c r="B196" s="62"/>
      <c r="C196" s="62"/>
      <c r="D196" s="17">
        <v>260</v>
      </c>
      <c r="E196" s="52">
        <f>G196+H196+F196</f>
        <v>0</v>
      </c>
      <c r="F196" s="52">
        <f t="shared" si="19"/>
        <v>0</v>
      </c>
      <c r="G196" s="52">
        <f t="shared" si="20"/>
        <v>0</v>
      </c>
      <c r="H196" s="10"/>
      <c r="I196" s="52">
        <f t="shared" si="12"/>
        <v>0</v>
      </c>
      <c r="J196" s="52"/>
      <c r="K196" s="52"/>
      <c r="L196" s="52"/>
      <c r="M196" s="49">
        <f t="shared" si="13"/>
        <v>0</v>
      </c>
      <c r="N196" s="49">
        <f t="shared" si="14"/>
        <v>0</v>
      </c>
      <c r="O196" s="49">
        <f t="shared" si="15"/>
        <v>0</v>
      </c>
    </row>
    <row r="197" spans="1:15" ht="19.5" hidden="1" customHeight="1">
      <c r="A197" s="59" t="s">
        <v>1</v>
      </c>
      <c r="B197" s="60"/>
      <c r="C197" s="60"/>
      <c r="D197" s="17"/>
      <c r="E197" s="52"/>
      <c r="F197" s="52">
        <f t="shared" si="19"/>
        <v>0</v>
      </c>
      <c r="G197" s="52">
        <f t="shared" si="20"/>
        <v>0</v>
      </c>
      <c r="H197" s="10"/>
      <c r="I197" s="52">
        <f t="shared" si="12"/>
        <v>0</v>
      </c>
      <c r="J197" s="52"/>
      <c r="K197" s="52"/>
      <c r="L197" s="52"/>
      <c r="M197" s="49">
        <f t="shared" si="13"/>
        <v>0</v>
      </c>
      <c r="N197" s="49">
        <f t="shared" si="14"/>
        <v>0</v>
      </c>
      <c r="O197" s="49">
        <f t="shared" si="15"/>
        <v>0</v>
      </c>
    </row>
    <row r="198" spans="1:15" ht="34.5" hidden="1" customHeight="1">
      <c r="A198" s="62" t="s">
        <v>41</v>
      </c>
      <c r="B198" s="62"/>
      <c r="C198" s="62"/>
      <c r="D198" s="17">
        <v>262</v>
      </c>
      <c r="E198" s="52">
        <f>G198+H198+F198</f>
        <v>0</v>
      </c>
      <c r="F198" s="52">
        <f t="shared" si="19"/>
        <v>0</v>
      </c>
      <c r="G198" s="52">
        <f t="shared" si="20"/>
        <v>0</v>
      </c>
      <c r="H198" s="10"/>
      <c r="I198" s="52">
        <f t="shared" si="12"/>
        <v>0</v>
      </c>
      <c r="J198" s="52"/>
      <c r="K198" s="52"/>
      <c r="L198" s="52"/>
      <c r="M198" s="49">
        <f t="shared" si="13"/>
        <v>0</v>
      </c>
      <c r="N198" s="49">
        <f t="shared" si="14"/>
        <v>0</v>
      </c>
      <c r="O198" s="49">
        <f t="shared" si="15"/>
        <v>0</v>
      </c>
    </row>
    <row r="199" spans="1:15" ht="45" hidden="1" customHeight="1">
      <c r="A199" s="63" t="s">
        <v>42</v>
      </c>
      <c r="B199" s="63"/>
      <c r="C199" s="63"/>
      <c r="D199" s="17">
        <v>263</v>
      </c>
      <c r="E199" s="52">
        <f>G199+H199+F199</f>
        <v>0</v>
      </c>
      <c r="F199" s="52">
        <f t="shared" si="19"/>
        <v>0</v>
      </c>
      <c r="G199" s="52">
        <f t="shared" si="20"/>
        <v>0</v>
      </c>
      <c r="H199" s="10"/>
      <c r="I199" s="52">
        <f t="shared" si="12"/>
        <v>0</v>
      </c>
      <c r="J199" s="52"/>
      <c r="K199" s="52"/>
      <c r="L199" s="52"/>
      <c r="M199" s="49">
        <f t="shared" si="13"/>
        <v>0</v>
      </c>
      <c r="N199" s="49">
        <f t="shared" si="14"/>
        <v>0</v>
      </c>
      <c r="O199" s="49">
        <f t="shared" si="15"/>
        <v>0</v>
      </c>
    </row>
    <row r="200" spans="1:15" ht="19.5" customHeight="1">
      <c r="A200" s="62" t="s">
        <v>43</v>
      </c>
      <c r="B200" s="62"/>
      <c r="C200" s="62"/>
      <c r="D200" s="17">
        <v>290</v>
      </c>
      <c r="E200" s="52">
        <f>G200+H200+F200</f>
        <v>945</v>
      </c>
      <c r="F200" s="52">
        <f t="shared" si="19"/>
        <v>945</v>
      </c>
      <c r="G200" s="52">
        <f t="shared" si="20"/>
        <v>0</v>
      </c>
      <c r="H200" s="10"/>
      <c r="I200" s="52">
        <f t="shared" si="12"/>
        <v>945</v>
      </c>
      <c r="J200" s="52"/>
      <c r="K200" s="52">
        <v>945</v>
      </c>
      <c r="L200" s="52"/>
      <c r="M200" s="49">
        <f t="shared" si="13"/>
        <v>0</v>
      </c>
      <c r="N200" s="49">
        <f t="shared" si="14"/>
        <v>945</v>
      </c>
      <c r="O200" s="49">
        <f t="shared" si="15"/>
        <v>0</v>
      </c>
    </row>
    <row r="201" spans="1:15" ht="30.75" customHeight="1">
      <c r="A201" s="62" t="s">
        <v>96</v>
      </c>
      <c r="B201" s="62"/>
      <c r="C201" s="62"/>
      <c r="D201" s="17">
        <v>300</v>
      </c>
      <c r="E201" s="52">
        <f>G201+H201+F201</f>
        <v>1463895.48</v>
      </c>
      <c r="F201" s="52">
        <f t="shared" si="19"/>
        <v>1463895.48</v>
      </c>
      <c r="G201" s="52">
        <f t="shared" si="20"/>
        <v>0</v>
      </c>
      <c r="H201" s="10"/>
      <c r="I201" s="52">
        <f t="shared" si="12"/>
        <v>1463895.48</v>
      </c>
      <c r="J201" s="52"/>
      <c r="K201" s="52">
        <f>K203+K206</f>
        <v>1463895.48</v>
      </c>
      <c r="L201" s="52"/>
      <c r="M201" s="49">
        <f t="shared" si="13"/>
        <v>0</v>
      </c>
      <c r="N201" s="49">
        <f t="shared" si="14"/>
        <v>1463895.48</v>
      </c>
      <c r="O201" s="49">
        <f t="shared" si="15"/>
        <v>0</v>
      </c>
    </row>
    <row r="202" spans="1:15" ht="20.25" customHeight="1">
      <c r="A202" s="59" t="s">
        <v>1</v>
      </c>
      <c r="B202" s="60"/>
      <c r="C202" s="60"/>
      <c r="D202" s="17"/>
      <c r="E202" s="52"/>
      <c r="F202" s="52"/>
      <c r="G202" s="52"/>
      <c r="H202" s="10"/>
      <c r="I202" s="52">
        <f t="shared" si="12"/>
        <v>0</v>
      </c>
      <c r="J202" s="52"/>
      <c r="K202" s="52"/>
      <c r="L202" s="52"/>
      <c r="M202" s="49">
        <f t="shared" si="13"/>
        <v>0</v>
      </c>
      <c r="N202" s="49">
        <f t="shared" si="14"/>
        <v>0</v>
      </c>
      <c r="O202" s="49">
        <f t="shared" si="15"/>
        <v>0</v>
      </c>
    </row>
    <row r="203" spans="1:15" ht="27.75" customHeight="1">
      <c r="A203" s="62" t="s">
        <v>44</v>
      </c>
      <c r="B203" s="62"/>
      <c r="C203" s="62"/>
      <c r="D203" s="17">
        <v>310</v>
      </c>
      <c r="E203" s="52">
        <f>G203+H203+F203</f>
        <v>256250</v>
      </c>
      <c r="F203" s="52">
        <f>K203</f>
        <v>256250</v>
      </c>
      <c r="G203" s="52">
        <f>M203</f>
        <v>0</v>
      </c>
      <c r="H203" s="10"/>
      <c r="I203" s="52">
        <f t="shared" si="12"/>
        <v>256250</v>
      </c>
      <c r="J203" s="52"/>
      <c r="K203" s="52">
        <v>256250</v>
      </c>
      <c r="L203" s="52"/>
      <c r="M203" s="49">
        <f t="shared" si="13"/>
        <v>0</v>
      </c>
      <c r="N203" s="49">
        <f t="shared" si="14"/>
        <v>256250</v>
      </c>
      <c r="O203" s="49">
        <f t="shared" si="15"/>
        <v>0</v>
      </c>
    </row>
    <row r="204" spans="1:15" ht="38.25" hidden="1" customHeight="1">
      <c r="A204" s="64" t="s">
        <v>45</v>
      </c>
      <c r="B204" s="64"/>
      <c r="C204" s="64"/>
      <c r="D204" s="35">
        <v>320</v>
      </c>
      <c r="E204" s="52">
        <f>G204+H204+F204</f>
        <v>0</v>
      </c>
      <c r="F204" s="52">
        <f>K204</f>
        <v>0</v>
      </c>
      <c r="G204" s="52">
        <f>M204</f>
        <v>0</v>
      </c>
      <c r="H204" s="33"/>
      <c r="I204" s="52">
        <f t="shared" si="12"/>
        <v>0</v>
      </c>
      <c r="J204" s="52"/>
      <c r="K204" s="52"/>
      <c r="L204" s="52"/>
      <c r="M204" s="49">
        <f t="shared" si="13"/>
        <v>0</v>
      </c>
      <c r="N204" s="49">
        <f t="shared" si="14"/>
        <v>0</v>
      </c>
      <c r="O204" s="49">
        <f t="shared" si="15"/>
        <v>0</v>
      </c>
    </row>
    <row r="205" spans="1:15" ht="34.5" hidden="1" customHeight="1">
      <c r="A205" s="64" t="s">
        <v>46</v>
      </c>
      <c r="B205" s="64"/>
      <c r="C205" s="64"/>
      <c r="D205" s="34">
        <v>330</v>
      </c>
      <c r="E205" s="52">
        <f>G205+H205+F205</f>
        <v>0</v>
      </c>
      <c r="F205" s="52">
        <f>K205</f>
        <v>0</v>
      </c>
      <c r="G205" s="52">
        <f>M205</f>
        <v>0</v>
      </c>
      <c r="H205" s="33"/>
      <c r="I205" s="52">
        <f t="shared" si="12"/>
        <v>0</v>
      </c>
      <c r="J205" s="52"/>
      <c r="K205" s="52"/>
      <c r="L205" s="52"/>
      <c r="M205" s="49">
        <f t="shared" si="13"/>
        <v>0</v>
      </c>
      <c r="N205" s="49">
        <f t="shared" si="14"/>
        <v>0</v>
      </c>
      <c r="O205" s="49">
        <f t="shared" si="15"/>
        <v>0</v>
      </c>
    </row>
    <row r="206" spans="1:15" ht="28.5" customHeight="1">
      <c r="A206" s="62" t="s">
        <v>47</v>
      </c>
      <c r="B206" s="62"/>
      <c r="C206" s="62"/>
      <c r="D206" s="17">
        <v>340</v>
      </c>
      <c r="E206" s="52">
        <f>G206+H206+F206</f>
        <v>5407458.5999999996</v>
      </c>
      <c r="F206" s="52">
        <f>K206</f>
        <v>1207645.48</v>
      </c>
      <c r="G206" s="52">
        <f>M206</f>
        <v>4199813.1200000001</v>
      </c>
      <c r="H206" s="10"/>
      <c r="I206" s="52">
        <f>J206+K206+L206</f>
        <v>5407458.5999999996</v>
      </c>
      <c r="J206" s="52">
        <v>4199813.1200000001</v>
      </c>
      <c r="K206" s="52">
        <v>1207645.48</v>
      </c>
      <c r="L206" s="52"/>
      <c r="M206" s="49">
        <f t="shared" si="13"/>
        <v>4199813.1200000001</v>
      </c>
      <c r="N206" s="49">
        <f t="shared" si="14"/>
        <v>5407458.5999999996</v>
      </c>
      <c r="O206" s="49">
        <f t="shared" si="15"/>
        <v>0</v>
      </c>
    </row>
    <row r="207" spans="1:15" ht="33.75" hidden="1" customHeight="1">
      <c r="A207" s="62" t="s">
        <v>97</v>
      </c>
      <c r="B207" s="62"/>
      <c r="C207" s="62"/>
      <c r="D207" s="17">
        <v>500</v>
      </c>
      <c r="E207" s="52">
        <f>G207+H207+F207</f>
        <v>0</v>
      </c>
      <c r="F207" s="52">
        <f>K207</f>
        <v>0</v>
      </c>
      <c r="G207" s="52">
        <f>M207</f>
        <v>0</v>
      </c>
      <c r="H207" s="10"/>
      <c r="I207" s="52">
        <f t="shared" ref="I207:I213" si="21">J207+K207+L207</f>
        <v>0</v>
      </c>
      <c r="J207" s="52"/>
      <c r="K207" s="52"/>
      <c r="L207" s="52"/>
      <c r="M207" s="49">
        <f t="shared" si="13"/>
        <v>0</v>
      </c>
      <c r="N207" s="49">
        <f t="shared" si="14"/>
        <v>0</v>
      </c>
      <c r="O207" s="49">
        <f t="shared" si="15"/>
        <v>0</v>
      </c>
    </row>
    <row r="208" spans="1:15" ht="20.25" hidden="1" customHeight="1">
      <c r="A208" s="59" t="s">
        <v>1</v>
      </c>
      <c r="B208" s="60"/>
      <c r="C208" s="60"/>
      <c r="D208" s="17"/>
      <c r="E208" s="52"/>
      <c r="F208" s="52"/>
      <c r="G208" s="52"/>
      <c r="H208" s="10"/>
      <c r="I208" s="52">
        <f t="shared" si="21"/>
        <v>0</v>
      </c>
      <c r="J208" s="52"/>
      <c r="K208" s="52"/>
      <c r="L208" s="52"/>
      <c r="M208" s="49">
        <f t="shared" si="13"/>
        <v>0</v>
      </c>
      <c r="N208" s="49">
        <f t="shared" si="14"/>
        <v>0</v>
      </c>
      <c r="O208" s="49">
        <f t="shared" si="15"/>
        <v>0</v>
      </c>
    </row>
    <row r="209" spans="1:15" ht="30.75" hidden="1" customHeight="1">
      <c r="A209" s="66" t="s">
        <v>54</v>
      </c>
      <c r="B209" s="67"/>
      <c r="C209" s="68"/>
      <c r="D209" s="17">
        <v>520</v>
      </c>
      <c r="E209" s="52">
        <f>G209+H209+F209</f>
        <v>0</v>
      </c>
      <c r="F209" s="52">
        <f>K209</f>
        <v>0</v>
      </c>
      <c r="G209" s="52">
        <f>M209</f>
        <v>0</v>
      </c>
      <c r="H209" s="10"/>
      <c r="I209" s="52">
        <f t="shared" si="21"/>
        <v>0</v>
      </c>
      <c r="J209" s="52"/>
      <c r="K209" s="52"/>
      <c r="L209" s="52"/>
      <c r="M209" s="49">
        <f t="shared" si="13"/>
        <v>0</v>
      </c>
      <c r="N209" s="49">
        <f t="shared" si="14"/>
        <v>0</v>
      </c>
      <c r="O209" s="49">
        <f t="shared" si="15"/>
        <v>0</v>
      </c>
    </row>
    <row r="210" spans="1:15" ht="30.75" hidden="1" customHeight="1">
      <c r="A210" s="66" t="s">
        <v>48</v>
      </c>
      <c r="B210" s="67"/>
      <c r="C210" s="68"/>
      <c r="D210" s="17">
        <v>530</v>
      </c>
      <c r="E210" s="52">
        <f>G210+H210+F210</f>
        <v>0</v>
      </c>
      <c r="F210" s="52">
        <f>K210</f>
        <v>0</v>
      </c>
      <c r="G210" s="52">
        <f>M210</f>
        <v>0</v>
      </c>
      <c r="H210" s="10"/>
      <c r="I210" s="52">
        <f t="shared" si="21"/>
        <v>0</v>
      </c>
      <c r="J210" s="52"/>
      <c r="K210" s="52"/>
      <c r="L210" s="52"/>
      <c r="M210" s="49">
        <f t="shared" si="13"/>
        <v>0</v>
      </c>
      <c r="N210" s="49">
        <f t="shared" si="14"/>
        <v>0</v>
      </c>
      <c r="O210" s="49">
        <f t="shared" si="15"/>
        <v>0</v>
      </c>
    </row>
    <row r="211" spans="1:15" ht="30.75" customHeight="1">
      <c r="A211" s="59" t="s">
        <v>187</v>
      </c>
      <c r="B211" s="60"/>
      <c r="C211" s="61"/>
      <c r="D211" s="17">
        <v>614</v>
      </c>
      <c r="E211" s="52">
        <f>G211+H211+F211</f>
        <v>2263225.12</v>
      </c>
      <c r="F211" s="52">
        <f>K211</f>
        <v>2263225.12</v>
      </c>
      <c r="G211" s="52">
        <f>M211</f>
        <v>0</v>
      </c>
      <c r="H211" s="10"/>
      <c r="I211" s="52">
        <f t="shared" si="21"/>
        <v>2263225.12</v>
      </c>
      <c r="J211" s="52"/>
      <c r="K211" s="52">
        <v>2263225.12</v>
      </c>
      <c r="L211" s="52"/>
      <c r="M211" s="49">
        <f t="shared" si="13"/>
        <v>0</v>
      </c>
      <c r="N211" s="49">
        <f t="shared" si="14"/>
        <v>2263225.12</v>
      </c>
      <c r="O211" s="49">
        <f t="shared" si="15"/>
        <v>0</v>
      </c>
    </row>
    <row r="212" spans="1:15" ht="15.75" hidden="1" customHeight="1">
      <c r="A212" s="65" t="s">
        <v>8</v>
      </c>
      <c r="B212" s="65"/>
      <c r="C212" s="65"/>
      <c r="D212" s="18"/>
      <c r="E212" s="52"/>
      <c r="F212" s="52"/>
      <c r="G212" s="52"/>
      <c r="H212" s="10"/>
      <c r="I212" s="52">
        <f t="shared" si="21"/>
        <v>0</v>
      </c>
      <c r="J212" s="52"/>
      <c r="K212" s="52"/>
      <c r="L212" s="52"/>
      <c r="M212" s="49">
        <f t="shared" si="13"/>
        <v>0</v>
      </c>
      <c r="N212" s="49">
        <f t="shared" si="14"/>
        <v>0</v>
      </c>
      <c r="O212" s="49">
        <f t="shared" si="15"/>
        <v>0</v>
      </c>
    </row>
    <row r="213" spans="1:15" ht="28.5" hidden="1" customHeight="1">
      <c r="A213" s="62" t="s">
        <v>9</v>
      </c>
      <c r="B213" s="62"/>
      <c r="C213" s="62"/>
      <c r="D213" s="9" t="s">
        <v>29</v>
      </c>
      <c r="E213" s="52"/>
      <c r="F213" s="52"/>
      <c r="G213" s="52"/>
      <c r="H213" s="10"/>
      <c r="I213" s="52">
        <f t="shared" si="21"/>
        <v>0</v>
      </c>
      <c r="J213" s="52"/>
      <c r="K213" s="52"/>
      <c r="L213" s="52"/>
      <c r="M213" s="49">
        <f t="shared" si="13"/>
        <v>0</v>
      </c>
      <c r="N213" s="49">
        <f t="shared" si="14"/>
        <v>0</v>
      </c>
      <c r="O213" s="49">
        <f t="shared" si="15"/>
        <v>0</v>
      </c>
    </row>
    <row r="214" spans="1:15" ht="29.25" customHeight="1">
      <c r="A214" s="89" t="s">
        <v>191</v>
      </c>
      <c r="B214" s="90"/>
      <c r="C214" s="91"/>
      <c r="D214" s="55"/>
      <c r="E214" s="53">
        <f>G214+H214+F214</f>
        <v>1485227.5</v>
      </c>
      <c r="F214" s="53">
        <f>K214</f>
        <v>198000</v>
      </c>
      <c r="G214" s="53">
        <f>M214</f>
        <v>1287227.5</v>
      </c>
      <c r="H214" s="10"/>
      <c r="I214" s="52">
        <f>J214+K214+L214</f>
        <v>1485227.5</v>
      </c>
      <c r="J214" s="52">
        <f>J215+J222+J223+J224+J226+J227+J235+J241</f>
        <v>1287227.5</v>
      </c>
      <c r="K214" s="52">
        <f>K215+K222+K223+K224+K226+K227+K235+K241</f>
        <v>198000</v>
      </c>
      <c r="L214" s="52">
        <f>L215+L220+L228+L230+L231+L235+L236</f>
        <v>0</v>
      </c>
      <c r="M214" s="49">
        <f t="shared" si="13"/>
        <v>1287227.5</v>
      </c>
      <c r="N214" s="49">
        <f t="shared" si="14"/>
        <v>1485227.5</v>
      </c>
      <c r="O214" s="49">
        <f t="shared" si="15"/>
        <v>0</v>
      </c>
    </row>
    <row r="215" spans="1:15" ht="30" customHeight="1">
      <c r="A215" s="56" t="s">
        <v>92</v>
      </c>
      <c r="B215" s="56"/>
      <c r="C215" s="56"/>
      <c r="D215" s="17">
        <v>210</v>
      </c>
      <c r="E215" s="52">
        <f>G215+H215+F215</f>
        <v>938388.85000000009</v>
      </c>
      <c r="F215" s="52">
        <f>K215</f>
        <v>0</v>
      </c>
      <c r="G215" s="52">
        <f>M215</f>
        <v>938388.85000000009</v>
      </c>
      <c r="H215" s="10"/>
      <c r="I215" s="52">
        <f>I217+I218+I219</f>
        <v>938388.85000000009</v>
      </c>
      <c r="J215" s="52">
        <f>J217+J218+J219</f>
        <v>938388.85000000009</v>
      </c>
      <c r="K215" s="52">
        <f>K217+K218+K219</f>
        <v>0</v>
      </c>
      <c r="L215" s="52">
        <f>L217+L218+L219</f>
        <v>0</v>
      </c>
      <c r="M215" s="49">
        <f t="shared" si="13"/>
        <v>938388.85000000009</v>
      </c>
      <c r="N215" s="49">
        <f t="shared" si="14"/>
        <v>938388.85000000009</v>
      </c>
      <c r="O215" s="49">
        <f t="shared" si="15"/>
        <v>0</v>
      </c>
    </row>
    <row r="216" spans="1:15" ht="16.5" customHeight="1">
      <c r="A216" s="57" t="s">
        <v>1</v>
      </c>
      <c r="B216" s="57"/>
      <c r="C216" s="57"/>
      <c r="D216" s="19"/>
      <c r="E216" s="52"/>
      <c r="F216" s="52"/>
      <c r="G216" s="52"/>
      <c r="H216" s="10"/>
      <c r="I216" s="52">
        <f t="shared" ref="I216:I240" si="22">J216+K216+L216</f>
        <v>0</v>
      </c>
      <c r="J216" s="52"/>
      <c r="K216" s="52"/>
      <c r="L216" s="52"/>
      <c r="M216" s="49">
        <f t="shared" si="13"/>
        <v>0</v>
      </c>
      <c r="N216" s="49">
        <f t="shared" si="14"/>
        <v>0</v>
      </c>
      <c r="O216" s="49">
        <f t="shared" si="15"/>
        <v>0</v>
      </c>
    </row>
    <row r="217" spans="1:15" ht="16.5" customHeight="1">
      <c r="A217" s="62" t="s">
        <v>31</v>
      </c>
      <c r="B217" s="62"/>
      <c r="C217" s="62"/>
      <c r="D217" s="17">
        <v>211</v>
      </c>
      <c r="E217" s="52">
        <f t="shared" ref="E217:E246" si="23">G217+H217+F217</f>
        <v>720847.4</v>
      </c>
      <c r="F217" s="52">
        <f>K217</f>
        <v>0</v>
      </c>
      <c r="G217" s="52">
        <f>M217</f>
        <v>720847.4</v>
      </c>
      <c r="H217" s="10"/>
      <c r="I217" s="52">
        <f t="shared" si="22"/>
        <v>720847.4</v>
      </c>
      <c r="J217" s="52">
        <v>720847.4</v>
      </c>
      <c r="K217" s="52"/>
      <c r="L217" s="52"/>
      <c r="M217" s="49">
        <f t="shared" si="13"/>
        <v>720847.4</v>
      </c>
      <c r="N217" s="49">
        <f t="shared" si="14"/>
        <v>720847.4</v>
      </c>
      <c r="O217" s="49">
        <f t="shared" si="15"/>
        <v>0</v>
      </c>
    </row>
    <row r="218" spans="1:15" ht="14.25" customHeight="1">
      <c r="A218" s="58" t="s">
        <v>32</v>
      </c>
      <c r="B218" s="58"/>
      <c r="C218" s="58"/>
      <c r="D218" s="17">
        <v>212</v>
      </c>
      <c r="E218" s="52">
        <f t="shared" si="23"/>
        <v>0</v>
      </c>
      <c r="F218" s="52">
        <f>K218</f>
        <v>0</v>
      </c>
      <c r="G218" s="52">
        <f>M218</f>
        <v>0</v>
      </c>
      <c r="H218" s="10"/>
      <c r="I218" s="52">
        <f t="shared" si="22"/>
        <v>0</v>
      </c>
      <c r="J218" s="52"/>
      <c r="K218" s="52"/>
      <c r="L218" s="52"/>
      <c r="M218" s="49">
        <f t="shared" si="13"/>
        <v>0</v>
      </c>
      <c r="N218" s="49">
        <f t="shared" si="14"/>
        <v>0</v>
      </c>
      <c r="O218" s="49">
        <f t="shared" si="15"/>
        <v>0</v>
      </c>
    </row>
    <row r="219" spans="1:15" ht="30.75" customHeight="1">
      <c r="A219" s="62" t="s">
        <v>33</v>
      </c>
      <c r="B219" s="62"/>
      <c r="C219" s="62"/>
      <c r="D219" s="17">
        <v>213</v>
      </c>
      <c r="E219" s="52">
        <f t="shared" si="23"/>
        <v>217541.45</v>
      </c>
      <c r="F219" s="52">
        <f>K219</f>
        <v>0</v>
      </c>
      <c r="G219" s="52">
        <f>M219</f>
        <v>217541.45</v>
      </c>
      <c r="H219" s="10"/>
      <c r="I219" s="52">
        <f t="shared" si="22"/>
        <v>217541.45</v>
      </c>
      <c r="J219" s="52">
        <v>217541.45</v>
      </c>
      <c r="K219" s="52"/>
      <c r="L219" s="52"/>
      <c r="M219" s="49">
        <f t="shared" si="13"/>
        <v>217541.45</v>
      </c>
      <c r="N219" s="49">
        <f t="shared" si="14"/>
        <v>217541.45</v>
      </c>
      <c r="O219" s="49">
        <f t="shared" si="15"/>
        <v>0</v>
      </c>
    </row>
    <row r="220" spans="1:15" ht="16.5" hidden="1" customHeight="1">
      <c r="A220" s="62" t="s">
        <v>93</v>
      </c>
      <c r="B220" s="62"/>
      <c r="C220" s="62"/>
      <c r="D220" s="17">
        <v>220</v>
      </c>
      <c r="E220" s="52">
        <f t="shared" si="23"/>
        <v>0</v>
      </c>
      <c r="F220" s="52">
        <f>K220</f>
        <v>0</v>
      </c>
      <c r="G220" s="52">
        <f>M220</f>
        <v>0</v>
      </c>
      <c r="H220" s="10"/>
      <c r="I220" s="52">
        <f t="shared" si="22"/>
        <v>0</v>
      </c>
      <c r="J220" s="10"/>
      <c r="K220" s="52"/>
      <c r="L220" s="10"/>
      <c r="M220" s="49">
        <f t="shared" si="13"/>
        <v>0</v>
      </c>
      <c r="N220" s="49">
        <f t="shared" si="14"/>
        <v>0</v>
      </c>
      <c r="O220" s="49">
        <f t="shared" si="15"/>
        <v>0</v>
      </c>
    </row>
    <row r="221" spans="1:15" ht="16.5" hidden="1" customHeight="1">
      <c r="A221" s="59" t="s">
        <v>1</v>
      </c>
      <c r="B221" s="60"/>
      <c r="C221" s="60"/>
      <c r="D221" s="17"/>
      <c r="E221" s="52"/>
      <c r="F221" s="52"/>
      <c r="G221" s="52"/>
      <c r="H221" s="10"/>
      <c r="I221" s="52">
        <f t="shared" si="22"/>
        <v>0</v>
      </c>
      <c r="J221" s="52"/>
      <c r="K221" s="52"/>
      <c r="L221" s="52"/>
      <c r="M221" s="49">
        <f t="shared" si="13"/>
        <v>0</v>
      </c>
      <c r="N221" s="49">
        <f t="shared" si="14"/>
        <v>0</v>
      </c>
      <c r="O221" s="49">
        <f t="shared" si="15"/>
        <v>0</v>
      </c>
    </row>
    <row r="222" spans="1:15" ht="13.5" hidden="1" customHeight="1">
      <c r="A222" s="62" t="s">
        <v>34</v>
      </c>
      <c r="B222" s="62"/>
      <c r="C222" s="62"/>
      <c r="D222" s="17">
        <v>221</v>
      </c>
      <c r="E222" s="52">
        <f t="shared" si="23"/>
        <v>0</v>
      </c>
      <c r="F222" s="52">
        <f t="shared" ref="F222:F228" si="24">K222</f>
        <v>0</v>
      </c>
      <c r="G222" s="52">
        <f t="shared" ref="G222:G228" si="25">M222</f>
        <v>0</v>
      </c>
      <c r="H222" s="10"/>
      <c r="I222" s="52">
        <f t="shared" si="22"/>
        <v>0</v>
      </c>
      <c r="J222" s="52"/>
      <c r="K222" s="52"/>
      <c r="L222" s="52"/>
      <c r="M222" s="49">
        <f t="shared" si="13"/>
        <v>0</v>
      </c>
      <c r="N222" s="49">
        <f t="shared" si="14"/>
        <v>0</v>
      </c>
      <c r="O222" s="49">
        <f t="shared" si="15"/>
        <v>0</v>
      </c>
    </row>
    <row r="223" spans="1:15" ht="15.75" hidden="1" customHeight="1">
      <c r="A223" s="62" t="s">
        <v>35</v>
      </c>
      <c r="B223" s="62"/>
      <c r="C223" s="62"/>
      <c r="D223" s="17">
        <v>222</v>
      </c>
      <c r="E223" s="52">
        <f t="shared" si="23"/>
        <v>0</v>
      </c>
      <c r="F223" s="52">
        <f t="shared" si="24"/>
        <v>0</v>
      </c>
      <c r="G223" s="52">
        <f t="shared" si="25"/>
        <v>0</v>
      </c>
      <c r="H223" s="10"/>
      <c r="I223" s="52">
        <f t="shared" si="22"/>
        <v>0</v>
      </c>
      <c r="J223" s="52"/>
      <c r="K223" s="52"/>
      <c r="L223" s="52"/>
      <c r="M223" s="49">
        <f t="shared" si="13"/>
        <v>0</v>
      </c>
      <c r="N223" s="49">
        <f t="shared" si="14"/>
        <v>0</v>
      </c>
      <c r="O223" s="49">
        <f t="shared" si="15"/>
        <v>0</v>
      </c>
    </row>
    <row r="224" spans="1:15" ht="14.25" customHeight="1">
      <c r="A224" s="62" t="s">
        <v>36</v>
      </c>
      <c r="B224" s="62"/>
      <c r="C224" s="62"/>
      <c r="D224" s="17">
        <v>223</v>
      </c>
      <c r="E224" s="52">
        <f t="shared" si="23"/>
        <v>31400</v>
      </c>
      <c r="F224" s="52">
        <f t="shared" si="24"/>
        <v>31400</v>
      </c>
      <c r="G224" s="52">
        <f t="shared" si="25"/>
        <v>0</v>
      </c>
      <c r="H224" s="10"/>
      <c r="I224" s="52">
        <f t="shared" si="22"/>
        <v>31400</v>
      </c>
      <c r="J224" s="52"/>
      <c r="K224" s="52">
        <v>31400</v>
      </c>
      <c r="L224" s="52"/>
      <c r="M224" s="49">
        <f t="shared" si="13"/>
        <v>0</v>
      </c>
      <c r="N224" s="49">
        <f t="shared" si="14"/>
        <v>31400</v>
      </c>
      <c r="O224" s="49">
        <f t="shared" si="15"/>
        <v>0</v>
      </c>
    </row>
    <row r="225" spans="1:15" ht="30" hidden="1" customHeight="1">
      <c r="A225" s="62" t="s">
        <v>37</v>
      </c>
      <c r="B225" s="62"/>
      <c r="C225" s="62"/>
      <c r="D225" s="17">
        <v>224</v>
      </c>
      <c r="E225" s="52">
        <f t="shared" si="23"/>
        <v>0</v>
      </c>
      <c r="F225" s="52">
        <f t="shared" si="24"/>
        <v>0</v>
      </c>
      <c r="G225" s="52">
        <f t="shared" si="25"/>
        <v>0</v>
      </c>
      <c r="H225" s="10"/>
      <c r="I225" s="52">
        <f t="shared" si="22"/>
        <v>0</v>
      </c>
      <c r="J225" s="52"/>
      <c r="K225" s="52"/>
      <c r="L225" s="52"/>
      <c r="M225" s="49">
        <f t="shared" si="13"/>
        <v>0</v>
      </c>
      <c r="N225" s="49">
        <f t="shared" si="14"/>
        <v>0</v>
      </c>
      <c r="O225" s="49">
        <f t="shared" si="15"/>
        <v>0</v>
      </c>
    </row>
    <row r="226" spans="1:15" ht="30.75" customHeight="1">
      <c r="A226" s="62" t="s">
        <v>38</v>
      </c>
      <c r="B226" s="62"/>
      <c r="C226" s="62"/>
      <c r="D226" s="17">
        <v>225</v>
      </c>
      <c r="E226" s="52">
        <f t="shared" si="23"/>
        <v>104225.13</v>
      </c>
      <c r="F226" s="52">
        <f t="shared" si="24"/>
        <v>104225.13</v>
      </c>
      <c r="G226" s="52">
        <f t="shared" si="25"/>
        <v>0</v>
      </c>
      <c r="H226" s="10"/>
      <c r="I226" s="52">
        <f t="shared" si="22"/>
        <v>104225.13</v>
      </c>
      <c r="J226" s="52"/>
      <c r="K226" s="52">
        <v>104225.13</v>
      </c>
      <c r="L226" s="52"/>
      <c r="M226" s="49">
        <f t="shared" si="13"/>
        <v>0</v>
      </c>
      <c r="N226" s="49">
        <f t="shared" si="14"/>
        <v>104225.13</v>
      </c>
      <c r="O226" s="49">
        <f t="shared" si="15"/>
        <v>0</v>
      </c>
    </row>
    <row r="227" spans="1:15" ht="15.75" customHeight="1">
      <c r="A227" s="62" t="s">
        <v>39</v>
      </c>
      <c r="B227" s="62"/>
      <c r="C227" s="62"/>
      <c r="D227" s="17">
        <v>226</v>
      </c>
      <c r="E227" s="52">
        <f t="shared" si="23"/>
        <v>12400</v>
      </c>
      <c r="F227" s="52">
        <f t="shared" si="24"/>
        <v>12400</v>
      </c>
      <c r="G227" s="52">
        <f t="shared" si="25"/>
        <v>0</v>
      </c>
      <c r="H227" s="10"/>
      <c r="I227" s="52">
        <f t="shared" si="22"/>
        <v>12400</v>
      </c>
      <c r="J227" s="52"/>
      <c r="K227" s="52">
        <v>12400</v>
      </c>
      <c r="L227" s="52"/>
      <c r="M227" s="49">
        <f t="shared" si="13"/>
        <v>0</v>
      </c>
      <c r="N227" s="49">
        <f t="shared" si="14"/>
        <v>12400</v>
      </c>
      <c r="O227" s="49">
        <f t="shared" si="15"/>
        <v>0</v>
      </c>
    </row>
    <row r="228" spans="1:15" ht="32.25" hidden="1" customHeight="1">
      <c r="A228" s="62" t="s">
        <v>94</v>
      </c>
      <c r="B228" s="62"/>
      <c r="C228" s="62"/>
      <c r="D228" s="17">
        <v>240</v>
      </c>
      <c r="E228" s="52">
        <f t="shared" si="23"/>
        <v>0</v>
      </c>
      <c r="F228" s="52">
        <f t="shared" si="24"/>
        <v>0</v>
      </c>
      <c r="G228" s="52">
        <f t="shared" si="25"/>
        <v>0</v>
      </c>
      <c r="H228" s="10"/>
      <c r="I228" s="52">
        <f t="shared" si="22"/>
        <v>0</v>
      </c>
      <c r="J228" s="52"/>
      <c r="K228" s="52"/>
      <c r="L228" s="52"/>
      <c r="M228" s="49">
        <f t="shared" si="13"/>
        <v>0</v>
      </c>
      <c r="N228" s="49">
        <f t="shared" si="14"/>
        <v>0</v>
      </c>
      <c r="O228" s="49">
        <f t="shared" si="15"/>
        <v>0</v>
      </c>
    </row>
    <row r="229" spans="1:15" ht="12.75" hidden="1" customHeight="1">
      <c r="A229" s="59" t="s">
        <v>1</v>
      </c>
      <c r="B229" s="60"/>
      <c r="C229" s="60"/>
      <c r="D229" s="17"/>
      <c r="E229" s="52"/>
      <c r="F229" s="52"/>
      <c r="G229" s="52"/>
      <c r="H229" s="10"/>
      <c r="I229" s="52">
        <f t="shared" si="22"/>
        <v>0</v>
      </c>
      <c r="J229" s="52"/>
      <c r="K229" s="52"/>
      <c r="L229" s="52"/>
      <c r="M229" s="49">
        <f t="shared" si="13"/>
        <v>0</v>
      </c>
      <c r="N229" s="49">
        <f t="shared" si="14"/>
        <v>0</v>
      </c>
      <c r="O229" s="49">
        <f t="shared" si="15"/>
        <v>0</v>
      </c>
    </row>
    <row r="230" spans="1:15" ht="48.75" hidden="1" customHeight="1">
      <c r="A230" s="62" t="s">
        <v>40</v>
      </c>
      <c r="B230" s="62"/>
      <c r="C230" s="62"/>
      <c r="D230" s="17">
        <v>241</v>
      </c>
      <c r="E230" s="52">
        <f t="shared" si="23"/>
        <v>0</v>
      </c>
      <c r="F230" s="52">
        <f>K230</f>
        <v>0</v>
      </c>
      <c r="G230" s="52">
        <f>M230</f>
        <v>0</v>
      </c>
      <c r="H230" s="10"/>
      <c r="I230" s="52">
        <f t="shared" si="22"/>
        <v>0</v>
      </c>
      <c r="J230" s="52"/>
      <c r="K230" s="52"/>
      <c r="L230" s="52"/>
      <c r="M230" s="49">
        <f t="shared" si="13"/>
        <v>0</v>
      </c>
      <c r="N230" s="49">
        <f t="shared" si="14"/>
        <v>0</v>
      </c>
      <c r="O230" s="49">
        <f t="shared" si="15"/>
        <v>0</v>
      </c>
    </row>
    <row r="231" spans="1:15" ht="19.5" hidden="1" customHeight="1">
      <c r="A231" s="62" t="s">
        <v>95</v>
      </c>
      <c r="B231" s="62"/>
      <c r="C231" s="62"/>
      <c r="D231" s="17">
        <v>260</v>
      </c>
      <c r="E231" s="52">
        <f t="shared" si="23"/>
        <v>0</v>
      </c>
      <c r="F231" s="52">
        <f>K231</f>
        <v>0</v>
      </c>
      <c r="G231" s="52">
        <f>M231</f>
        <v>0</v>
      </c>
      <c r="H231" s="10"/>
      <c r="I231" s="52">
        <f t="shared" si="22"/>
        <v>0</v>
      </c>
      <c r="J231" s="52"/>
      <c r="K231" s="52"/>
      <c r="L231" s="52"/>
      <c r="M231" s="49">
        <f t="shared" si="13"/>
        <v>0</v>
      </c>
      <c r="N231" s="49">
        <f t="shared" si="14"/>
        <v>0</v>
      </c>
      <c r="O231" s="49">
        <f t="shared" si="15"/>
        <v>0</v>
      </c>
    </row>
    <row r="232" spans="1:15" ht="19.5" hidden="1" customHeight="1">
      <c r="A232" s="59" t="s">
        <v>1</v>
      </c>
      <c r="B232" s="60"/>
      <c r="C232" s="60"/>
      <c r="D232" s="17"/>
      <c r="E232" s="52"/>
      <c r="F232" s="52"/>
      <c r="G232" s="52"/>
      <c r="H232" s="10"/>
      <c r="I232" s="52">
        <f t="shared" si="22"/>
        <v>0</v>
      </c>
      <c r="J232" s="52"/>
      <c r="K232" s="52"/>
      <c r="L232" s="52"/>
      <c r="M232" s="49">
        <f t="shared" si="13"/>
        <v>0</v>
      </c>
      <c r="N232" s="49">
        <f t="shared" si="14"/>
        <v>0</v>
      </c>
      <c r="O232" s="49">
        <f t="shared" si="15"/>
        <v>0</v>
      </c>
    </row>
    <row r="233" spans="1:15" ht="34.5" hidden="1" customHeight="1">
      <c r="A233" s="62" t="s">
        <v>41</v>
      </c>
      <c r="B233" s="62"/>
      <c r="C233" s="62"/>
      <c r="D233" s="17">
        <v>262</v>
      </c>
      <c r="E233" s="52">
        <f t="shared" si="23"/>
        <v>0</v>
      </c>
      <c r="F233" s="52">
        <f>K233</f>
        <v>0</v>
      </c>
      <c r="G233" s="52">
        <f>M233</f>
        <v>0</v>
      </c>
      <c r="H233" s="10"/>
      <c r="I233" s="52">
        <f t="shared" si="22"/>
        <v>0</v>
      </c>
      <c r="J233" s="52"/>
      <c r="K233" s="52"/>
      <c r="L233" s="52"/>
      <c r="M233" s="49">
        <f t="shared" si="13"/>
        <v>0</v>
      </c>
      <c r="N233" s="49">
        <f t="shared" si="14"/>
        <v>0</v>
      </c>
      <c r="O233" s="49">
        <f t="shared" si="15"/>
        <v>0</v>
      </c>
    </row>
    <row r="234" spans="1:15" ht="45" hidden="1" customHeight="1">
      <c r="A234" s="63" t="s">
        <v>42</v>
      </c>
      <c r="B234" s="63"/>
      <c r="C234" s="63"/>
      <c r="D234" s="17">
        <v>263</v>
      </c>
      <c r="E234" s="52">
        <f t="shared" si="23"/>
        <v>0</v>
      </c>
      <c r="F234" s="52">
        <f>K234</f>
        <v>0</v>
      </c>
      <c r="G234" s="52">
        <f>M234</f>
        <v>0</v>
      </c>
      <c r="H234" s="10"/>
      <c r="I234" s="52">
        <f t="shared" si="22"/>
        <v>0</v>
      </c>
      <c r="J234" s="52"/>
      <c r="K234" s="52"/>
      <c r="L234" s="52"/>
      <c r="M234" s="49">
        <f t="shared" si="13"/>
        <v>0</v>
      </c>
      <c r="N234" s="49">
        <f t="shared" si="14"/>
        <v>0</v>
      </c>
      <c r="O234" s="49">
        <f t="shared" si="15"/>
        <v>0</v>
      </c>
    </row>
    <row r="235" spans="1:15" ht="19.5" hidden="1" customHeight="1">
      <c r="A235" s="62" t="s">
        <v>43</v>
      </c>
      <c r="B235" s="62"/>
      <c r="C235" s="62"/>
      <c r="D235" s="17">
        <v>290</v>
      </c>
      <c r="E235" s="52">
        <f t="shared" si="23"/>
        <v>0</v>
      </c>
      <c r="F235" s="52">
        <f>K235</f>
        <v>0</v>
      </c>
      <c r="G235" s="52">
        <f>M235</f>
        <v>0</v>
      </c>
      <c r="H235" s="10"/>
      <c r="I235" s="52">
        <f t="shared" si="22"/>
        <v>0</v>
      </c>
      <c r="J235" s="52"/>
      <c r="K235" s="52"/>
      <c r="L235" s="52"/>
      <c r="M235" s="49">
        <f t="shared" si="13"/>
        <v>0</v>
      </c>
      <c r="N235" s="49">
        <f t="shared" si="14"/>
        <v>0</v>
      </c>
      <c r="O235" s="49">
        <f t="shared" si="15"/>
        <v>0</v>
      </c>
    </row>
    <row r="236" spans="1:15" ht="30.75" hidden="1" customHeight="1">
      <c r="A236" s="62" t="s">
        <v>96</v>
      </c>
      <c r="B236" s="62"/>
      <c r="C236" s="62"/>
      <c r="D236" s="17">
        <v>300</v>
      </c>
      <c r="E236" s="52">
        <f t="shared" si="23"/>
        <v>0</v>
      </c>
      <c r="F236" s="52">
        <f>K236</f>
        <v>0</v>
      </c>
      <c r="G236" s="52">
        <f>M236</f>
        <v>0</v>
      </c>
      <c r="H236" s="10"/>
      <c r="I236" s="52">
        <f t="shared" si="22"/>
        <v>0</v>
      </c>
      <c r="J236" s="52"/>
      <c r="K236" s="52"/>
      <c r="L236" s="52"/>
      <c r="M236" s="49">
        <f t="shared" si="13"/>
        <v>0</v>
      </c>
      <c r="N236" s="49">
        <f t="shared" si="14"/>
        <v>0</v>
      </c>
      <c r="O236" s="49">
        <f t="shared" si="15"/>
        <v>0</v>
      </c>
    </row>
    <row r="237" spans="1:15" ht="20.25" hidden="1" customHeight="1">
      <c r="A237" s="59" t="s">
        <v>1</v>
      </c>
      <c r="B237" s="60"/>
      <c r="C237" s="60"/>
      <c r="D237" s="17"/>
      <c r="E237" s="52"/>
      <c r="F237" s="52"/>
      <c r="G237" s="52"/>
      <c r="H237" s="10"/>
      <c r="I237" s="52">
        <f t="shared" si="22"/>
        <v>0</v>
      </c>
      <c r="J237" s="52"/>
      <c r="K237" s="52"/>
      <c r="L237" s="52"/>
      <c r="M237" s="49">
        <f t="shared" si="13"/>
        <v>0</v>
      </c>
      <c r="N237" s="49">
        <f t="shared" si="14"/>
        <v>0</v>
      </c>
      <c r="O237" s="49">
        <f t="shared" si="15"/>
        <v>0</v>
      </c>
    </row>
    <row r="238" spans="1:15" ht="35.25" hidden="1" customHeight="1">
      <c r="A238" s="62" t="s">
        <v>44</v>
      </c>
      <c r="B238" s="62"/>
      <c r="C238" s="62"/>
      <c r="D238" s="17">
        <v>310</v>
      </c>
      <c r="E238" s="52">
        <f t="shared" si="23"/>
        <v>0</v>
      </c>
      <c r="F238" s="52">
        <f>K238</f>
        <v>0</v>
      </c>
      <c r="G238" s="52">
        <f>M238</f>
        <v>0</v>
      </c>
      <c r="H238" s="10"/>
      <c r="I238" s="52">
        <f t="shared" si="22"/>
        <v>0</v>
      </c>
      <c r="J238" s="52"/>
      <c r="K238" s="52"/>
      <c r="L238" s="52"/>
      <c r="M238" s="49">
        <f t="shared" si="13"/>
        <v>0</v>
      </c>
      <c r="N238" s="49">
        <f t="shared" si="14"/>
        <v>0</v>
      </c>
      <c r="O238" s="49">
        <f t="shared" si="15"/>
        <v>0</v>
      </c>
    </row>
    <row r="239" spans="1:15" ht="38.25" hidden="1" customHeight="1">
      <c r="A239" s="64" t="s">
        <v>45</v>
      </c>
      <c r="B239" s="64"/>
      <c r="C239" s="64"/>
      <c r="D239" s="35">
        <v>320</v>
      </c>
      <c r="E239" s="52">
        <f t="shared" si="23"/>
        <v>0</v>
      </c>
      <c r="F239" s="52">
        <f>K239</f>
        <v>0</v>
      </c>
      <c r="G239" s="52">
        <f>M239</f>
        <v>0</v>
      </c>
      <c r="H239" s="33"/>
      <c r="I239" s="52">
        <f t="shared" si="22"/>
        <v>0</v>
      </c>
      <c r="J239" s="52"/>
      <c r="K239" s="52"/>
      <c r="L239" s="52"/>
      <c r="M239" s="49">
        <f t="shared" si="13"/>
        <v>0</v>
      </c>
      <c r="N239" s="49">
        <f t="shared" si="14"/>
        <v>0</v>
      </c>
      <c r="O239" s="49">
        <f t="shared" si="15"/>
        <v>0</v>
      </c>
    </row>
    <row r="240" spans="1:15" ht="34.5" hidden="1" customHeight="1">
      <c r="A240" s="64" t="s">
        <v>46</v>
      </c>
      <c r="B240" s="64"/>
      <c r="C240" s="64"/>
      <c r="D240" s="34">
        <v>330</v>
      </c>
      <c r="E240" s="52">
        <f t="shared" si="23"/>
        <v>0</v>
      </c>
      <c r="F240" s="52">
        <f>K240</f>
        <v>0</v>
      </c>
      <c r="G240" s="52">
        <f>M240</f>
        <v>0</v>
      </c>
      <c r="H240" s="33"/>
      <c r="I240" s="52">
        <f t="shared" si="22"/>
        <v>0</v>
      </c>
      <c r="J240" s="52"/>
      <c r="K240" s="52"/>
      <c r="L240" s="52"/>
      <c r="M240" s="49">
        <f t="shared" si="13"/>
        <v>0</v>
      </c>
      <c r="N240" s="49">
        <f t="shared" si="14"/>
        <v>0</v>
      </c>
      <c r="O240" s="49">
        <f t="shared" si="15"/>
        <v>0</v>
      </c>
    </row>
    <row r="241" spans="1:15" ht="28.5" customHeight="1">
      <c r="A241" s="62" t="s">
        <v>47</v>
      </c>
      <c r="B241" s="62"/>
      <c r="C241" s="62"/>
      <c r="D241" s="17">
        <v>340</v>
      </c>
      <c r="E241" s="52">
        <f t="shared" si="23"/>
        <v>398813.52</v>
      </c>
      <c r="F241" s="52">
        <f>K241</f>
        <v>49974.87</v>
      </c>
      <c r="G241" s="52">
        <f>M241</f>
        <v>348838.65</v>
      </c>
      <c r="H241" s="10"/>
      <c r="I241" s="52">
        <f>J241+K241+L241</f>
        <v>398813.52</v>
      </c>
      <c r="J241" s="52">
        <v>348838.65</v>
      </c>
      <c r="K241" s="52">
        <v>49974.87</v>
      </c>
      <c r="L241" s="52"/>
      <c r="M241" s="49">
        <f t="shared" si="13"/>
        <v>348838.65</v>
      </c>
      <c r="N241" s="49">
        <f t="shared" si="14"/>
        <v>398813.52</v>
      </c>
      <c r="O241" s="49">
        <f t="shared" si="15"/>
        <v>0</v>
      </c>
    </row>
    <row r="242" spans="1:15" ht="33.75" hidden="1" customHeight="1">
      <c r="A242" s="62" t="s">
        <v>97</v>
      </c>
      <c r="B242" s="62"/>
      <c r="C242" s="62"/>
      <c r="D242" s="17">
        <v>500</v>
      </c>
      <c r="E242" s="52">
        <f t="shared" si="23"/>
        <v>0</v>
      </c>
      <c r="F242" s="52">
        <f>K242</f>
        <v>0</v>
      </c>
      <c r="G242" s="52">
        <f>M242</f>
        <v>0</v>
      </c>
      <c r="H242" s="10"/>
      <c r="I242" s="52">
        <f t="shared" ref="I242:I248" si="26">J242+K242+L242</f>
        <v>0</v>
      </c>
      <c r="J242" s="52"/>
      <c r="K242" s="52"/>
      <c r="L242" s="52"/>
      <c r="M242" s="49">
        <f t="shared" si="13"/>
        <v>0</v>
      </c>
      <c r="N242" s="49">
        <f t="shared" si="14"/>
        <v>0</v>
      </c>
      <c r="O242" s="49">
        <f t="shared" si="15"/>
        <v>0</v>
      </c>
    </row>
    <row r="243" spans="1:15" ht="20.25" hidden="1" customHeight="1">
      <c r="A243" s="59" t="s">
        <v>1</v>
      </c>
      <c r="B243" s="60"/>
      <c r="C243" s="60"/>
      <c r="D243" s="17"/>
      <c r="E243" s="52"/>
      <c r="F243" s="52"/>
      <c r="G243" s="52"/>
      <c r="H243" s="10"/>
      <c r="I243" s="52">
        <f t="shared" si="26"/>
        <v>0</v>
      </c>
      <c r="J243" s="52"/>
      <c r="K243" s="52"/>
      <c r="L243" s="52"/>
      <c r="M243" s="49">
        <f t="shared" si="13"/>
        <v>0</v>
      </c>
      <c r="N243" s="49">
        <f t="shared" si="14"/>
        <v>0</v>
      </c>
      <c r="O243" s="49">
        <f t="shared" si="15"/>
        <v>0</v>
      </c>
    </row>
    <row r="244" spans="1:15" ht="30.75" hidden="1" customHeight="1">
      <c r="A244" s="66" t="s">
        <v>54</v>
      </c>
      <c r="B244" s="67"/>
      <c r="C244" s="68"/>
      <c r="D244" s="17">
        <v>520</v>
      </c>
      <c r="E244" s="52">
        <f t="shared" si="23"/>
        <v>0</v>
      </c>
      <c r="F244" s="52">
        <f>K244</f>
        <v>0</v>
      </c>
      <c r="G244" s="52">
        <f>M244</f>
        <v>0</v>
      </c>
      <c r="H244" s="10"/>
      <c r="I244" s="52">
        <f t="shared" si="26"/>
        <v>0</v>
      </c>
      <c r="J244" s="52"/>
      <c r="K244" s="52"/>
      <c r="L244" s="52"/>
      <c r="M244" s="49">
        <f t="shared" si="13"/>
        <v>0</v>
      </c>
      <c r="N244" s="49">
        <f t="shared" si="14"/>
        <v>0</v>
      </c>
      <c r="O244" s="49">
        <f t="shared" si="15"/>
        <v>0</v>
      </c>
    </row>
    <row r="245" spans="1:15" ht="30.75" hidden="1" customHeight="1">
      <c r="A245" s="66" t="s">
        <v>48</v>
      </c>
      <c r="B245" s="67"/>
      <c r="C245" s="68"/>
      <c r="D245" s="17">
        <v>530</v>
      </c>
      <c r="E245" s="52">
        <f t="shared" si="23"/>
        <v>0</v>
      </c>
      <c r="F245" s="52">
        <f>K245</f>
        <v>0</v>
      </c>
      <c r="G245" s="52">
        <f>M245</f>
        <v>0</v>
      </c>
      <c r="H245" s="10"/>
      <c r="I245" s="52">
        <f t="shared" si="26"/>
        <v>0</v>
      </c>
      <c r="J245" s="52"/>
      <c r="K245" s="52"/>
      <c r="L245" s="52"/>
      <c r="M245" s="49">
        <f t="shared" si="13"/>
        <v>0</v>
      </c>
      <c r="N245" s="49">
        <f t="shared" si="14"/>
        <v>0</v>
      </c>
      <c r="O245" s="49">
        <f t="shared" si="15"/>
        <v>0</v>
      </c>
    </row>
    <row r="246" spans="1:15" ht="30.75" hidden="1" customHeight="1">
      <c r="A246" s="59" t="s">
        <v>187</v>
      </c>
      <c r="B246" s="60"/>
      <c r="C246" s="61"/>
      <c r="D246" s="17">
        <v>614</v>
      </c>
      <c r="E246" s="52">
        <f t="shared" si="23"/>
        <v>0</v>
      </c>
      <c r="F246" s="52">
        <f>K246</f>
        <v>0</v>
      </c>
      <c r="G246" s="52">
        <f>M246</f>
        <v>0</v>
      </c>
      <c r="H246" s="10"/>
      <c r="I246" s="52">
        <f t="shared" si="26"/>
        <v>0</v>
      </c>
      <c r="J246" s="52"/>
      <c r="K246" s="52"/>
      <c r="L246" s="52"/>
      <c r="M246" s="49">
        <f t="shared" si="13"/>
        <v>0</v>
      </c>
      <c r="N246" s="49">
        <f t="shared" si="14"/>
        <v>0</v>
      </c>
      <c r="O246" s="49">
        <f t="shared" si="15"/>
        <v>0</v>
      </c>
    </row>
    <row r="247" spans="1:15" ht="15.75" hidden="1" customHeight="1">
      <c r="A247" s="65" t="s">
        <v>8</v>
      </c>
      <c r="B247" s="65"/>
      <c r="C247" s="65"/>
      <c r="D247" s="18"/>
      <c r="E247" s="52"/>
      <c r="F247" s="52"/>
      <c r="G247" s="52"/>
      <c r="H247" s="10"/>
      <c r="I247" s="52">
        <f t="shared" si="26"/>
        <v>0</v>
      </c>
      <c r="J247" s="52"/>
      <c r="K247" s="52"/>
      <c r="L247" s="52"/>
      <c r="M247" s="49">
        <f t="shared" si="13"/>
        <v>0</v>
      </c>
      <c r="N247" s="49">
        <f t="shared" si="14"/>
        <v>0</v>
      </c>
      <c r="O247" s="49">
        <f t="shared" si="15"/>
        <v>0</v>
      </c>
    </row>
    <row r="248" spans="1:15" ht="28.5" hidden="1" customHeight="1">
      <c r="A248" s="62" t="s">
        <v>9</v>
      </c>
      <c r="B248" s="62"/>
      <c r="C248" s="62"/>
      <c r="D248" s="9" t="s">
        <v>29</v>
      </c>
      <c r="E248" s="52"/>
      <c r="F248" s="52"/>
      <c r="G248" s="52"/>
      <c r="H248" s="10"/>
      <c r="I248" s="52">
        <f t="shared" si="26"/>
        <v>0</v>
      </c>
      <c r="J248" s="52"/>
      <c r="K248" s="52"/>
      <c r="L248" s="52"/>
      <c r="M248" s="49">
        <f t="shared" si="13"/>
        <v>0</v>
      </c>
      <c r="N248" s="49">
        <f t="shared" si="14"/>
        <v>0</v>
      </c>
      <c r="O248" s="49">
        <f t="shared" si="15"/>
        <v>0</v>
      </c>
    </row>
    <row r="249" spans="1:15" ht="18" customHeight="1">
      <c r="A249" s="69" t="s">
        <v>192</v>
      </c>
      <c r="B249" s="70"/>
      <c r="C249" s="71"/>
      <c r="D249" s="55"/>
      <c r="E249" s="53">
        <f>G249+H249+F249</f>
        <v>3700646.96</v>
      </c>
      <c r="F249" s="53">
        <f>K249</f>
        <v>3700646.96</v>
      </c>
      <c r="G249" s="53">
        <f>M249</f>
        <v>0</v>
      </c>
      <c r="H249" s="10"/>
      <c r="I249" s="52">
        <f>J249+K249+L249</f>
        <v>3700646.96</v>
      </c>
      <c r="J249" s="52">
        <f>J250+J257+J258+J259+J261+J262+J270+J276</f>
        <v>0</v>
      </c>
      <c r="K249" s="52">
        <f>K250+K257+K258+K259+K261+K262+K270+K276+K281</f>
        <v>3700646.96</v>
      </c>
      <c r="L249" s="52">
        <f>L250+L255+L263+L265+L266+L270+L271</f>
        <v>0</v>
      </c>
      <c r="M249" s="49">
        <f t="shared" si="13"/>
        <v>0</v>
      </c>
      <c r="N249" s="49">
        <f t="shared" si="14"/>
        <v>3700646.96</v>
      </c>
      <c r="O249" s="49">
        <f t="shared" si="15"/>
        <v>0</v>
      </c>
    </row>
    <row r="250" spans="1:15" ht="30" customHeight="1">
      <c r="A250" s="56" t="s">
        <v>92</v>
      </c>
      <c r="B250" s="56"/>
      <c r="C250" s="56"/>
      <c r="D250" s="17">
        <v>210</v>
      </c>
      <c r="E250" s="52">
        <f>G250+H250+F250</f>
        <v>2039773.44</v>
      </c>
      <c r="F250" s="52">
        <f>K250</f>
        <v>2039773.44</v>
      </c>
      <c r="G250" s="52">
        <f>M250</f>
        <v>0</v>
      </c>
      <c r="H250" s="10"/>
      <c r="I250" s="52">
        <f>I252+I253+I254</f>
        <v>2039773.44</v>
      </c>
      <c r="J250" s="52">
        <f>J252+J253+J254</f>
        <v>0</v>
      </c>
      <c r="K250" s="52">
        <f>K252+K253+K254</f>
        <v>2039773.44</v>
      </c>
      <c r="L250" s="52">
        <f>L252+L253+L254</f>
        <v>0</v>
      </c>
      <c r="M250" s="49">
        <f t="shared" ref="M250:M283" si="27">J250+L250</f>
        <v>0</v>
      </c>
      <c r="N250" s="49">
        <f t="shared" ref="N250:N283" si="28">M250+K250</f>
        <v>2039773.44</v>
      </c>
      <c r="O250" s="49">
        <f t="shared" ref="O250:O283" si="29">E250-N250</f>
        <v>0</v>
      </c>
    </row>
    <row r="251" spans="1:15" ht="16.5" customHeight="1">
      <c r="A251" s="57" t="s">
        <v>1</v>
      </c>
      <c r="B251" s="57"/>
      <c r="C251" s="57"/>
      <c r="D251" s="19"/>
      <c r="E251" s="52"/>
      <c r="F251" s="52"/>
      <c r="G251" s="52"/>
      <c r="H251" s="10"/>
      <c r="I251" s="52">
        <f t="shared" ref="I251:I275" si="30">J251+K251+L251</f>
        <v>0</v>
      </c>
      <c r="J251" s="52"/>
      <c r="K251" s="52"/>
      <c r="L251" s="52"/>
      <c r="M251" s="49">
        <f t="shared" si="27"/>
        <v>0</v>
      </c>
      <c r="N251" s="49">
        <f t="shared" si="28"/>
        <v>0</v>
      </c>
      <c r="O251" s="49">
        <f t="shared" si="29"/>
        <v>0</v>
      </c>
    </row>
    <row r="252" spans="1:15" ht="16.5" customHeight="1">
      <c r="A252" s="62" t="s">
        <v>31</v>
      </c>
      <c r="B252" s="62"/>
      <c r="C252" s="62"/>
      <c r="D252" s="17">
        <v>211</v>
      </c>
      <c r="E252" s="52">
        <f>G252+H252+F252</f>
        <v>1538470.06</v>
      </c>
      <c r="F252" s="52">
        <f>K252</f>
        <v>1538470.06</v>
      </c>
      <c r="G252" s="52">
        <f>M252</f>
        <v>0</v>
      </c>
      <c r="H252" s="10"/>
      <c r="I252" s="52">
        <f t="shared" si="30"/>
        <v>1538470.06</v>
      </c>
      <c r="J252" s="52"/>
      <c r="K252" s="52">
        <f>1371570.06+166900</f>
        <v>1538470.06</v>
      </c>
      <c r="L252" s="52"/>
      <c r="M252" s="49">
        <f t="shared" si="27"/>
        <v>0</v>
      </c>
      <c r="N252" s="49">
        <f t="shared" si="28"/>
        <v>1538470.06</v>
      </c>
      <c r="O252" s="49">
        <f t="shared" si="29"/>
        <v>0</v>
      </c>
    </row>
    <row r="253" spans="1:15" ht="19.5" hidden="1" customHeight="1">
      <c r="A253" s="58" t="s">
        <v>32</v>
      </c>
      <c r="B253" s="58"/>
      <c r="C253" s="58"/>
      <c r="D253" s="17">
        <v>212</v>
      </c>
      <c r="E253" s="52">
        <f>G253+H253+F253</f>
        <v>0</v>
      </c>
      <c r="F253" s="52">
        <f>K253</f>
        <v>0</v>
      </c>
      <c r="G253" s="52">
        <f>M253</f>
        <v>0</v>
      </c>
      <c r="H253" s="10"/>
      <c r="I253" s="52">
        <f t="shared" si="30"/>
        <v>0</v>
      </c>
      <c r="J253" s="52"/>
      <c r="K253" s="52"/>
      <c r="L253" s="52"/>
      <c r="M253" s="49">
        <f t="shared" si="27"/>
        <v>0</v>
      </c>
      <c r="N253" s="49">
        <f t="shared" si="28"/>
        <v>0</v>
      </c>
      <c r="O253" s="49">
        <f t="shared" si="29"/>
        <v>0</v>
      </c>
    </row>
    <row r="254" spans="1:15" ht="28.5" customHeight="1">
      <c r="A254" s="62" t="s">
        <v>33</v>
      </c>
      <c r="B254" s="62"/>
      <c r="C254" s="62"/>
      <c r="D254" s="17">
        <v>213</v>
      </c>
      <c r="E254" s="52">
        <f>G254+H254+F254</f>
        <v>501303.38</v>
      </c>
      <c r="F254" s="52">
        <f>K254</f>
        <v>501303.38</v>
      </c>
      <c r="G254" s="52">
        <f>M254</f>
        <v>0</v>
      </c>
      <c r="H254" s="10"/>
      <c r="I254" s="52">
        <f t="shared" si="30"/>
        <v>501303.38</v>
      </c>
      <c r="J254" s="52"/>
      <c r="K254" s="52">
        <f>447203.38+54100</f>
        <v>501303.38</v>
      </c>
      <c r="L254" s="52"/>
      <c r="M254" s="49">
        <f t="shared" si="27"/>
        <v>0</v>
      </c>
      <c r="N254" s="49">
        <f t="shared" si="28"/>
        <v>501303.38</v>
      </c>
      <c r="O254" s="49">
        <f t="shared" si="29"/>
        <v>0</v>
      </c>
    </row>
    <row r="255" spans="1:15" ht="16.5" hidden="1" customHeight="1">
      <c r="A255" s="62" t="s">
        <v>93</v>
      </c>
      <c r="B255" s="62"/>
      <c r="C255" s="62"/>
      <c r="D255" s="17">
        <v>220</v>
      </c>
      <c r="E255" s="52">
        <f>G255+H255+F255</f>
        <v>0</v>
      </c>
      <c r="F255" s="52">
        <f>K255</f>
        <v>0</v>
      </c>
      <c r="G255" s="52">
        <f>M255</f>
        <v>0</v>
      </c>
      <c r="H255" s="10"/>
      <c r="I255" s="52">
        <f t="shared" si="30"/>
        <v>0</v>
      </c>
      <c r="J255" s="10"/>
      <c r="K255" s="52"/>
      <c r="L255" s="10"/>
      <c r="M255" s="49">
        <f t="shared" si="27"/>
        <v>0</v>
      </c>
      <c r="N255" s="49">
        <f t="shared" si="28"/>
        <v>0</v>
      </c>
      <c r="O255" s="49">
        <f t="shared" si="29"/>
        <v>0</v>
      </c>
    </row>
    <row r="256" spans="1:15" ht="16.5" customHeight="1">
      <c r="A256" s="59" t="s">
        <v>1</v>
      </c>
      <c r="B256" s="60"/>
      <c r="C256" s="60"/>
      <c r="D256" s="17"/>
      <c r="E256" s="52"/>
      <c r="F256" s="52"/>
      <c r="G256" s="52"/>
      <c r="H256" s="10"/>
      <c r="I256" s="52">
        <f t="shared" si="30"/>
        <v>0</v>
      </c>
      <c r="J256" s="52"/>
      <c r="K256" s="52"/>
      <c r="L256" s="52"/>
      <c r="M256" s="49">
        <f t="shared" si="27"/>
        <v>0</v>
      </c>
      <c r="N256" s="49">
        <f t="shared" si="28"/>
        <v>0</v>
      </c>
      <c r="O256" s="49">
        <f t="shared" si="29"/>
        <v>0</v>
      </c>
    </row>
    <row r="257" spans="1:15" ht="13.5" customHeight="1">
      <c r="A257" s="62" t="s">
        <v>34</v>
      </c>
      <c r="B257" s="62"/>
      <c r="C257" s="62"/>
      <c r="D257" s="17">
        <v>221</v>
      </c>
      <c r="E257" s="52">
        <f t="shared" ref="E257:E263" si="31">G257+H257+F257</f>
        <v>20546.990000000002</v>
      </c>
      <c r="F257" s="52">
        <f t="shared" ref="F257:F263" si="32">K257</f>
        <v>20546.990000000002</v>
      </c>
      <c r="G257" s="52">
        <f t="shared" ref="G257:G263" si="33">M257</f>
        <v>0</v>
      </c>
      <c r="H257" s="10"/>
      <c r="I257" s="52">
        <f t="shared" si="30"/>
        <v>20546.990000000002</v>
      </c>
      <c r="J257" s="52"/>
      <c r="K257" s="52">
        <v>20546.990000000002</v>
      </c>
      <c r="L257" s="52"/>
      <c r="M257" s="49">
        <f t="shared" si="27"/>
        <v>0</v>
      </c>
      <c r="N257" s="49">
        <f t="shared" si="28"/>
        <v>20546.990000000002</v>
      </c>
      <c r="O257" s="49">
        <f t="shared" si="29"/>
        <v>0</v>
      </c>
    </row>
    <row r="258" spans="1:15" ht="15.75" customHeight="1">
      <c r="A258" s="62" t="s">
        <v>35</v>
      </c>
      <c r="B258" s="62"/>
      <c r="C258" s="62"/>
      <c r="D258" s="17">
        <v>222</v>
      </c>
      <c r="E258" s="52">
        <f t="shared" si="31"/>
        <v>0</v>
      </c>
      <c r="F258" s="52">
        <f t="shared" si="32"/>
        <v>0</v>
      </c>
      <c r="G258" s="52">
        <f t="shared" si="33"/>
        <v>0</v>
      </c>
      <c r="H258" s="10"/>
      <c r="I258" s="52">
        <f t="shared" si="30"/>
        <v>0</v>
      </c>
      <c r="J258" s="52"/>
      <c r="K258" s="52"/>
      <c r="L258" s="52"/>
      <c r="M258" s="49">
        <f t="shared" si="27"/>
        <v>0</v>
      </c>
      <c r="N258" s="49">
        <f t="shared" si="28"/>
        <v>0</v>
      </c>
      <c r="O258" s="49">
        <f t="shared" si="29"/>
        <v>0</v>
      </c>
    </row>
    <row r="259" spans="1:15" ht="14.25" customHeight="1">
      <c r="A259" s="62" t="s">
        <v>36</v>
      </c>
      <c r="B259" s="62"/>
      <c r="C259" s="62"/>
      <c r="D259" s="17">
        <v>223</v>
      </c>
      <c r="E259" s="52">
        <f t="shared" si="31"/>
        <v>342240.01</v>
      </c>
      <c r="F259" s="52">
        <f t="shared" si="32"/>
        <v>342240.01</v>
      </c>
      <c r="G259" s="52">
        <f t="shared" si="33"/>
        <v>0</v>
      </c>
      <c r="H259" s="10"/>
      <c r="I259" s="52">
        <f t="shared" si="30"/>
        <v>342240.01</v>
      </c>
      <c r="J259" s="52"/>
      <c r="K259" s="52">
        <v>342240.01</v>
      </c>
      <c r="L259" s="52"/>
      <c r="M259" s="49">
        <f t="shared" si="27"/>
        <v>0</v>
      </c>
      <c r="N259" s="49">
        <f t="shared" si="28"/>
        <v>342240.01</v>
      </c>
      <c r="O259" s="49">
        <f t="shared" si="29"/>
        <v>0</v>
      </c>
    </row>
    <row r="260" spans="1:15" ht="30" hidden="1" customHeight="1">
      <c r="A260" s="62" t="s">
        <v>37</v>
      </c>
      <c r="B260" s="62"/>
      <c r="C260" s="62"/>
      <c r="D260" s="17">
        <v>224</v>
      </c>
      <c r="E260" s="52">
        <f t="shared" si="31"/>
        <v>0</v>
      </c>
      <c r="F260" s="52">
        <f t="shared" si="32"/>
        <v>0</v>
      </c>
      <c r="G260" s="52">
        <f t="shared" si="33"/>
        <v>0</v>
      </c>
      <c r="H260" s="10"/>
      <c r="I260" s="52">
        <f t="shared" si="30"/>
        <v>0</v>
      </c>
      <c r="J260" s="52"/>
      <c r="K260" s="52"/>
      <c r="L260" s="52"/>
      <c r="M260" s="49">
        <f t="shared" si="27"/>
        <v>0</v>
      </c>
      <c r="N260" s="49">
        <f t="shared" si="28"/>
        <v>0</v>
      </c>
      <c r="O260" s="49">
        <f t="shared" si="29"/>
        <v>0</v>
      </c>
    </row>
    <row r="261" spans="1:15" ht="30.75" customHeight="1">
      <c r="A261" s="62" t="s">
        <v>38</v>
      </c>
      <c r="B261" s="62"/>
      <c r="C261" s="62"/>
      <c r="D261" s="17">
        <v>225</v>
      </c>
      <c r="E261" s="52">
        <f t="shared" si="31"/>
        <v>163493.93</v>
      </c>
      <c r="F261" s="52">
        <f t="shared" si="32"/>
        <v>163493.93</v>
      </c>
      <c r="G261" s="52">
        <f t="shared" si="33"/>
        <v>0</v>
      </c>
      <c r="H261" s="10"/>
      <c r="I261" s="52">
        <f t="shared" si="30"/>
        <v>163493.93</v>
      </c>
      <c r="J261" s="52"/>
      <c r="K261" s="52">
        <v>163493.93</v>
      </c>
      <c r="L261" s="52"/>
      <c r="M261" s="49">
        <f t="shared" si="27"/>
        <v>0</v>
      </c>
      <c r="N261" s="49">
        <f t="shared" si="28"/>
        <v>163493.93</v>
      </c>
      <c r="O261" s="49">
        <f t="shared" si="29"/>
        <v>0</v>
      </c>
    </row>
    <row r="262" spans="1:15" ht="15.75" customHeight="1">
      <c r="A262" s="62" t="s">
        <v>39</v>
      </c>
      <c r="B262" s="62"/>
      <c r="C262" s="62"/>
      <c r="D262" s="17">
        <v>226</v>
      </c>
      <c r="E262" s="52">
        <f t="shared" si="31"/>
        <v>67146.75</v>
      </c>
      <c r="F262" s="52">
        <f t="shared" si="32"/>
        <v>67146.75</v>
      </c>
      <c r="G262" s="52">
        <f t="shared" si="33"/>
        <v>0</v>
      </c>
      <c r="H262" s="10"/>
      <c r="I262" s="52">
        <f t="shared" si="30"/>
        <v>67146.75</v>
      </c>
      <c r="J262" s="52"/>
      <c r="K262" s="52">
        <v>67146.75</v>
      </c>
      <c r="L262" s="52"/>
      <c r="M262" s="49">
        <f t="shared" si="27"/>
        <v>0</v>
      </c>
      <c r="N262" s="49">
        <f t="shared" si="28"/>
        <v>67146.75</v>
      </c>
      <c r="O262" s="49">
        <f t="shared" si="29"/>
        <v>0</v>
      </c>
    </row>
    <row r="263" spans="1:15" ht="32.25" hidden="1" customHeight="1">
      <c r="A263" s="62" t="s">
        <v>94</v>
      </c>
      <c r="B263" s="62"/>
      <c r="C263" s="62"/>
      <c r="D263" s="17">
        <v>240</v>
      </c>
      <c r="E263" s="52">
        <f t="shared" si="31"/>
        <v>0</v>
      </c>
      <c r="F263" s="52">
        <f t="shared" si="32"/>
        <v>0</v>
      </c>
      <c r="G263" s="52">
        <f t="shared" si="33"/>
        <v>0</v>
      </c>
      <c r="H263" s="10"/>
      <c r="I263" s="52">
        <f t="shared" si="30"/>
        <v>0</v>
      </c>
      <c r="J263" s="52"/>
      <c r="K263" s="52"/>
      <c r="L263" s="52"/>
      <c r="M263" s="49">
        <f t="shared" si="27"/>
        <v>0</v>
      </c>
      <c r="N263" s="49">
        <f t="shared" si="28"/>
        <v>0</v>
      </c>
      <c r="O263" s="49">
        <f t="shared" si="29"/>
        <v>0</v>
      </c>
    </row>
    <row r="264" spans="1:15" ht="12.75" hidden="1" customHeight="1">
      <c r="A264" s="59" t="s">
        <v>1</v>
      </c>
      <c r="B264" s="60"/>
      <c r="C264" s="60"/>
      <c r="D264" s="17"/>
      <c r="E264" s="52"/>
      <c r="F264" s="52"/>
      <c r="G264" s="52"/>
      <c r="H264" s="10"/>
      <c r="I264" s="52">
        <f t="shared" si="30"/>
        <v>0</v>
      </c>
      <c r="J264" s="52"/>
      <c r="K264" s="52"/>
      <c r="L264" s="52"/>
      <c r="M264" s="49">
        <f t="shared" si="27"/>
        <v>0</v>
      </c>
      <c r="N264" s="49">
        <f t="shared" si="28"/>
        <v>0</v>
      </c>
      <c r="O264" s="49">
        <f t="shared" si="29"/>
        <v>0</v>
      </c>
    </row>
    <row r="265" spans="1:15" ht="48.75" hidden="1" customHeight="1">
      <c r="A265" s="62" t="s">
        <v>40</v>
      </c>
      <c r="B265" s="62"/>
      <c r="C265" s="62"/>
      <c r="D265" s="17">
        <v>241</v>
      </c>
      <c r="E265" s="52">
        <f>G265+H265+F265</f>
        <v>0</v>
      </c>
      <c r="F265" s="52">
        <f>K265</f>
        <v>0</v>
      </c>
      <c r="G265" s="52">
        <f>M265</f>
        <v>0</v>
      </c>
      <c r="H265" s="10"/>
      <c r="I265" s="52">
        <f t="shared" si="30"/>
        <v>0</v>
      </c>
      <c r="J265" s="52"/>
      <c r="K265" s="52"/>
      <c r="L265" s="52"/>
      <c r="M265" s="49">
        <f t="shared" si="27"/>
        <v>0</v>
      </c>
      <c r="N265" s="49">
        <f t="shared" si="28"/>
        <v>0</v>
      </c>
      <c r="O265" s="49">
        <f t="shared" si="29"/>
        <v>0</v>
      </c>
    </row>
    <row r="266" spans="1:15" ht="19.5" hidden="1" customHeight="1">
      <c r="A266" s="62" t="s">
        <v>95</v>
      </c>
      <c r="B266" s="62"/>
      <c r="C266" s="62"/>
      <c r="D266" s="17">
        <v>260</v>
      </c>
      <c r="E266" s="52">
        <f>G266+H266+F266</f>
        <v>0</v>
      </c>
      <c r="F266" s="52">
        <f>K266</f>
        <v>0</v>
      </c>
      <c r="G266" s="52">
        <f>M266</f>
        <v>0</v>
      </c>
      <c r="H266" s="10"/>
      <c r="I266" s="52">
        <f t="shared" si="30"/>
        <v>0</v>
      </c>
      <c r="J266" s="52"/>
      <c r="K266" s="52"/>
      <c r="L266" s="52"/>
      <c r="M266" s="49">
        <f t="shared" si="27"/>
        <v>0</v>
      </c>
      <c r="N266" s="49">
        <f t="shared" si="28"/>
        <v>0</v>
      </c>
      <c r="O266" s="49">
        <f t="shared" si="29"/>
        <v>0</v>
      </c>
    </row>
    <row r="267" spans="1:15" ht="19.5" hidden="1" customHeight="1">
      <c r="A267" s="59" t="s">
        <v>1</v>
      </c>
      <c r="B267" s="60"/>
      <c r="C267" s="60"/>
      <c r="D267" s="17"/>
      <c r="E267" s="52"/>
      <c r="F267" s="52"/>
      <c r="G267" s="52"/>
      <c r="H267" s="10"/>
      <c r="I267" s="52">
        <f t="shared" si="30"/>
        <v>0</v>
      </c>
      <c r="J267" s="52"/>
      <c r="K267" s="52"/>
      <c r="L267" s="52"/>
      <c r="M267" s="49">
        <f t="shared" si="27"/>
        <v>0</v>
      </c>
      <c r="N267" s="49">
        <f t="shared" si="28"/>
        <v>0</v>
      </c>
      <c r="O267" s="49">
        <f t="shared" si="29"/>
        <v>0</v>
      </c>
    </row>
    <row r="268" spans="1:15" ht="34.5" hidden="1" customHeight="1">
      <c r="A268" s="62" t="s">
        <v>41</v>
      </c>
      <c r="B268" s="62"/>
      <c r="C268" s="62"/>
      <c r="D268" s="17">
        <v>262</v>
      </c>
      <c r="E268" s="52">
        <f>G268+H268+F268</f>
        <v>0</v>
      </c>
      <c r="F268" s="52">
        <f>K268</f>
        <v>0</v>
      </c>
      <c r="G268" s="52">
        <f>M268</f>
        <v>0</v>
      </c>
      <c r="H268" s="10"/>
      <c r="I268" s="52">
        <f t="shared" si="30"/>
        <v>0</v>
      </c>
      <c r="J268" s="52"/>
      <c r="K268" s="52"/>
      <c r="L268" s="52"/>
      <c r="M268" s="49">
        <f t="shared" si="27"/>
        <v>0</v>
      </c>
      <c r="N268" s="49">
        <f t="shared" si="28"/>
        <v>0</v>
      </c>
      <c r="O268" s="49">
        <f t="shared" si="29"/>
        <v>0</v>
      </c>
    </row>
    <row r="269" spans="1:15" ht="45" hidden="1" customHeight="1">
      <c r="A269" s="63" t="s">
        <v>42</v>
      </c>
      <c r="B269" s="63"/>
      <c r="C269" s="63"/>
      <c r="D269" s="17">
        <v>263</v>
      </c>
      <c r="E269" s="52">
        <f>G269+H269+F269</f>
        <v>0</v>
      </c>
      <c r="F269" s="52">
        <f>K269</f>
        <v>0</v>
      </c>
      <c r="G269" s="52">
        <f>M269</f>
        <v>0</v>
      </c>
      <c r="H269" s="10"/>
      <c r="I269" s="52">
        <f t="shared" si="30"/>
        <v>0</v>
      </c>
      <c r="J269" s="52"/>
      <c r="K269" s="52"/>
      <c r="L269" s="52"/>
      <c r="M269" s="49">
        <f t="shared" si="27"/>
        <v>0</v>
      </c>
      <c r="N269" s="49">
        <f t="shared" si="28"/>
        <v>0</v>
      </c>
      <c r="O269" s="49">
        <f t="shared" si="29"/>
        <v>0</v>
      </c>
    </row>
    <row r="270" spans="1:15" ht="15.75" customHeight="1">
      <c r="A270" s="62" t="s">
        <v>43</v>
      </c>
      <c r="B270" s="62"/>
      <c r="C270" s="62"/>
      <c r="D270" s="17">
        <v>290</v>
      </c>
      <c r="E270" s="52">
        <f>G270+H270+F270</f>
        <v>945</v>
      </c>
      <c r="F270" s="52">
        <f>K270</f>
        <v>945</v>
      </c>
      <c r="G270" s="52">
        <f>M270</f>
        <v>0</v>
      </c>
      <c r="H270" s="10"/>
      <c r="I270" s="52">
        <f t="shared" si="30"/>
        <v>945</v>
      </c>
      <c r="J270" s="52"/>
      <c r="K270" s="52">
        <v>945</v>
      </c>
      <c r="L270" s="52"/>
      <c r="M270" s="49">
        <f t="shared" si="27"/>
        <v>0</v>
      </c>
      <c r="N270" s="49">
        <f t="shared" si="28"/>
        <v>945</v>
      </c>
      <c r="O270" s="49">
        <f t="shared" si="29"/>
        <v>0</v>
      </c>
    </row>
    <row r="271" spans="1:15" ht="30.75" hidden="1" customHeight="1">
      <c r="A271" s="62" t="s">
        <v>96</v>
      </c>
      <c r="B271" s="62"/>
      <c r="C271" s="62"/>
      <c r="D271" s="17">
        <v>300</v>
      </c>
      <c r="E271" s="52">
        <f>G271+H271+F271</f>
        <v>0</v>
      </c>
      <c r="F271" s="52">
        <f>K271</f>
        <v>0</v>
      </c>
      <c r="G271" s="52">
        <f>M271</f>
        <v>0</v>
      </c>
      <c r="H271" s="10"/>
      <c r="I271" s="52">
        <f t="shared" si="30"/>
        <v>0</v>
      </c>
      <c r="J271" s="52"/>
      <c r="K271" s="52"/>
      <c r="L271" s="52"/>
      <c r="M271" s="49">
        <f t="shared" si="27"/>
        <v>0</v>
      </c>
      <c r="N271" s="49">
        <f t="shared" si="28"/>
        <v>0</v>
      </c>
      <c r="O271" s="49">
        <f t="shared" si="29"/>
        <v>0</v>
      </c>
    </row>
    <row r="272" spans="1:15" ht="20.25" hidden="1" customHeight="1">
      <c r="A272" s="59" t="s">
        <v>1</v>
      </c>
      <c r="B272" s="60"/>
      <c r="C272" s="60"/>
      <c r="D272" s="17"/>
      <c r="E272" s="52"/>
      <c r="F272" s="52"/>
      <c r="G272" s="52"/>
      <c r="H272" s="10"/>
      <c r="I272" s="52">
        <f t="shared" si="30"/>
        <v>0</v>
      </c>
      <c r="J272" s="52"/>
      <c r="K272" s="52"/>
      <c r="L272" s="52"/>
      <c r="M272" s="49">
        <f t="shared" si="27"/>
        <v>0</v>
      </c>
      <c r="N272" s="49">
        <f t="shared" si="28"/>
        <v>0</v>
      </c>
      <c r="O272" s="49">
        <f t="shared" si="29"/>
        <v>0</v>
      </c>
    </row>
    <row r="273" spans="1:15" ht="35.25" hidden="1" customHeight="1">
      <c r="A273" s="62" t="s">
        <v>44</v>
      </c>
      <c r="B273" s="62"/>
      <c r="C273" s="62"/>
      <c r="D273" s="17">
        <v>310</v>
      </c>
      <c r="E273" s="52">
        <f>G273+H273+F273</f>
        <v>0</v>
      </c>
      <c r="F273" s="52">
        <f>K273</f>
        <v>0</v>
      </c>
      <c r="G273" s="52">
        <f>M273</f>
        <v>0</v>
      </c>
      <c r="H273" s="10"/>
      <c r="I273" s="52">
        <f t="shared" si="30"/>
        <v>0</v>
      </c>
      <c r="J273" s="52"/>
      <c r="K273" s="52"/>
      <c r="L273" s="52"/>
      <c r="M273" s="49">
        <f t="shared" si="27"/>
        <v>0</v>
      </c>
      <c r="N273" s="49">
        <f t="shared" si="28"/>
        <v>0</v>
      </c>
      <c r="O273" s="49">
        <f t="shared" si="29"/>
        <v>0</v>
      </c>
    </row>
    <row r="274" spans="1:15" ht="38.25" hidden="1" customHeight="1">
      <c r="A274" s="64" t="s">
        <v>45</v>
      </c>
      <c r="B274" s="64"/>
      <c r="C274" s="64"/>
      <c r="D274" s="35">
        <v>320</v>
      </c>
      <c r="E274" s="52">
        <f>G274+H274+F274</f>
        <v>0</v>
      </c>
      <c r="F274" s="52">
        <f>K274</f>
        <v>0</v>
      </c>
      <c r="G274" s="52">
        <f>M274</f>
        <v>0</v>
      </c>
      <c r="H274" s="33"/>
      <c r="I274" s="52">
        <f t="shared" si="30"/>
        <v>0</v>
      </c>
      <c r="J274" s="52"/>
      <c r="K274" s="52"/>
      <c r="L274" s="52"/>
      <c r="M274" s="49">
        <f t="shared" si="27"/>
        <v>0</v>
      </c>
      <c r="N274" s="49">
        <f t="shared" si="28"/>
        <v>0</v>
      </c>
      <c r="O274" s="49">
        <f t="shared" si="29"/>
        <v>0</v>
      </c>
    </row>
    <row r="275" spans="1:15" ht="34.5" hidden="1" customHeight="1">
      <c r="A275" s="64" t="s">
        <v>46</v>
      </c>
      <c r="B275" s="64"/>
      <c r="C275" s="64"/>
      <c r="D275" s="34">
        <v>330</v>
      </c>
      <c r="E275" s="52">
        <f>G275+H275+F275</f>
        <v>0</v>
      </c>
      <c r="F275" s="52">
        <f>K275</f>
        <v>0</v>
      </c>
      <c r="G275" s="52">
        <f>M275</f>
        <v>0</v>
      </c>
      <c r="H275" s="33"/>
      <c r="I275" s="52">
        <f t="shared" si="30"/>
        <v>0</v>
      </c>
      <c r="J275" s="52"/>
      <c r="K275" s="52"/>
      <c r="L275" s="52"/>
      <c r="M275" s="49">
        <f t="shared" si="27"/>
        <v>0</v>
      </c>
      <c r="N275" s="49">
        <f t="shared" si="28"/>
        <v>0</v>
      </c>
      <c r="O275" s="49">
        <f t="shared" si="29"/>
        <v>0</v>
      </c>
    </row>
    <row r="276" spans="1:15" ht="29.25" customHeight="1">
      <c r="A276" s="62" t="s">
        <v>47</v>
      </c>
      <c r="B276" s="62"/>
      <c r="C276" s="62"/>
      <c r="D276" s="17">
        <v>340</v>
      </c>
      <c r="E276" s="52">
        <f>G276+H276+F276</f>
        <v>849853.88</v>
      </c>
      <c r="F276" s="52">
        <f>K276</f>
        <v>849853.88</v>
      </c>
      <c r="G276" s="52">
        <f>M276</f>
        <v>0</v>
      </c>
      <c r="H276" s="10"/>
      <c r="I276" s="52">
        <f>J276+K276+L276</f>
        <v>849853.88</v>
      </c>
      <c r="J276" s="52"/>
      <c r="K276" s="52">
        <v>849853.88</v>
      </c>
      <c r="L276" s="52"/>
      <c r="M276" s="49">
        <f t="shared" si="27"/>
        <v>0</v>
      </c>
      <c r="N276" s="49">
        <f t="shared" si="28"/>
        <v>849853.88</v>
      </c>
      <c r="O276" s="49">
        <f t="shared" si="29"/>
        <v>0</v>
      </c>
    </row>
    <row r="277" spans="1:15" ht="33.75" hidden="1" customHeight="1">
      <c r="A277" s="62" t="s">
        <v>97</v>
      </c>
      <c r="B277" s="62"/>
      <c r="C277" s="62"/>
      <c r="D277" s="17">
        <v>500</v>
      </c>
      <c r="E277" s="52">
        <f>G277+H277+F277</f>
        <v>0</v>
      </c>
      <c r="F277" s="52">
        <f>K277</f>
        <v>0</v>
      </c>
      <c r="G277" s="52">
        <f>M277</f>
        <v>0</v>
      </c>
      <c r="H277" s="10"/>
      <c r="I277" s="52">
        <f t="shared" ref="I277:I283" si="34">J277+K277+L277</f>
        <v>0</v>
      </c>
      <c r="J277" s="52"/>
      <c r="K277" s="52"/>
      <c r="L277" s="52"/>
      <c r="M277" s="49">
        <f t="shared" si="27"/>
        <v>0</v>
      </c>
      <c r="N277" s="49">
        <f t="shared" si="28"/>
        <v>0</v>
      </c>
      <c r="O277" s="49">
        <f t="shared" si="29"/>
        <v>0</v>
      </c>
    </row>
    <row r="278" spans="1:15" ht="20.25" hidden="1" customHeight="1">
      <c r="A278" s="59" t="s">
        <v>1</v>
      </c>
      <c r="B278" s="60"/>
      <c r="C278" s="60"/>
      <c r="D278" s="17"/>
      <c r="E278" s="52"/>
      <c r="F278" s="52"/>
      <c r="G278" s="52"/>
      <c r="H278" s="10"/>
      <c r="I278" s="52">
        <f t="shared" si="34"/>
        <v>0</v>
      </c>
      <c r="J278" s="52"/>
      <c r="K278" s="52"/>
      <c r="L278" s="52"/>
      <c r="M278" s="49">
        <f t="shared" si="27"/>
        <v>0</v>
      </c>
      <c r="N278" s="49">
        <f t="shared" si="28"/>
        <v>0</v>
      </c>
      <c r="O278" s="49">
        <f t="shared" si="29"/>
        <v>0</v>
      </c>
    </row>
    <row r="279" spans="1:15" ht="30.75" hidden="1" customHeight="1">
      <c r="A279" s="66" t="s">
        <v>54</v>
      </c>
      <c r="B279" s="67"/>
      <c r="C279" s="68"/>
      <c r="D279" s="17">
        <v>520</v>
      </c>
      <c r="E279" s="52">
        <f>G279+H279+F279</f>
        <v>0</v>
      </c>
      <c r="F279" s="52">
        <f>K279</f>
        <v>0</v>
      </c>
      <c r="G279" s="52">
        <f>M279</f>
        <v>0</v>
      </c>
      <c r="H279" s="10"/>
      <c r="I279" s="52">
        <f t="shared" si="34"/>
        <v>0</v>
      </c>
      <c r="J279" s="52"/>
      <c r="K279" s="52"/>
      <c r="L279" s="52"/>
      <c r="M279" s="49">
        <f t="shared" si="27"/>
        <v>0</v>
      </c>
      <c r="N279" s="49">
        <f t="shared" si="28"/>
        <v>0</v>
      </c>
      <c r="O279" s="49">
        <f t="shared" si="29"/>
        <v>0</v>
      </c>
    </row>
    <row r="280" spans="1:15" ht="30.75" hidden="1" customHeight="1">
      <c r="A280" s="66" t="s">
        <v>48</v>
      </c>
      <c r="B280" s="67"/>
      <c r="C280" s="68"/>
      <c r="D280" s="17">
        <v>530</v>
      </c>
      <c r="E280" s="52">
        <f>G280+H280+F280</f>
        <v>0</v>
      </c>
      <c r="F280" s="52">
        <f>K280</f>
        <v>0</v>
      </c>
      <c r="G280" s="52">
        <f>M280</f>
        <v>0</v>
      </c>
      <c r="H280" s="10"/>
      <c r="I280" s="52">
        <f t="shared" si="34"/>
        <v>0</v>
      </c>
      <c r="J280" s="52"/>
      <c r="K280" s="52"/>
      <c r="L280" s="52"/>
      <c r="M280" s="49">
        <f t="shared" si="27"/>
        <v>0</v>
      </c>
      <c r="N280" s="49">
        <f t="shared" si="28"/>
        <v>0</v>
      </c>
      <c r="O280" s="49">
        <f t="shared" si="29"/>
        <v>0</v>
      </c>
    </row>
    <row r="281" spans="1:15" ht="30.75" hidden="1" customHeight="1">
      <c r="A281" s="59" t="s">
        <v>187</v>
      </c>
      <c r="B281" s="60"/>
      <c r="C281" s="61"/>
      <c r="D281" s="17">
        <v>614</v>
      </c>
      <c r="E281" s="52">
        <f>G281+H281+F281</f>
        <v>216646.96</v>
      </c>
      <c r="F281" s="52">
        <f>K281</f>
        <v>216646.96</v>
      </c>
      <c r="G281" s="52">
        <f>M281</f>
        <v>0</v>
      </c>
      <c r="H281" s="10"/>
      <c r="I281" s="52">
        <f t="shared" si="34"/>
        <v>216646.96</v>
      </c>
      <c r="J281" s="52"/>
      <c r="K281" s="52">
        <v>216646.96</v>
      </c>
      <c r="L281" s="52"/>
      <c r="M281" s="49">
        <f t="shared" si="27"/>
        <v>0</v>
      </c>
      <c r="N281" s="49">
        <f t="shared" si="28"/>
        <v>216646.96</v>
      </c>
      <c r="O281" s="49">
        <f t="shared" si="29"/>
        <v>0</v>
      </c>
    </row>
    <row r="282" spans="1:15" ht="15.75" hidden="1" customHeight="1">
      <c r="A282" s="65" t="s">
        <v>8</v>
      </c>
      <c r="B282" s="65"/>
      <c r="C282" s="65"/>
      <c r="D282" s="18"/>
      <c r="E282" s="52"/>
      <c r="F282" s="52"/>
      <c r="G282" s="52"/>
      <c r="H282" s="10"/>
      <c r="I282" s="52">
        <f t="shared" si="34"/>
        <v>0</v>
      </c>
      <c r="J282" s="52"/>
      <c r="K282" s="52"/>
      <c r="L282" s="52"/>
      <c r="M282" s="49">
        <f t="shared" si="27"/>
        <v>0</v>
      </c>
      <c r="N282" s="49">
        <f t="shared" si="28"/>
        <v>0</v>
      </c>
      <c r="O282" s="49">
        <f t="shared" si="29"/>
        <v>0</v>
      </c>
    </row>
    <row r="283" spans="1:15" ht="28.5" hidden="1" customHeight="1">
      <c r="A283" s="62" t="s">
        <v>9</v>
      </c>
      <c r="B283" s="62"/>
      <c r="C283" s="62"/>
      <c r="D283" s="9" t="s">
        <v>29</v>
      </c>
      <c r="E283" s="52"/>
      <c r="F283" s="52"/>
      <c r="G283" s="52"/>
      <c r="H283" s="10"/>
      <c r="I283" s="52">
        <f t="shared" si="34"/>
        <v>0</v>
      </c>
      <c r="J283" s="52"/>
      <c r="K283" s="52"/>
      <c r="L283" s="52"/>
      <c r="M283" s="49">
        <f t="shared" si="27"/>
        <v>0</v>
      </c>
      <c r="N283" s="49">
        <f t="shared" si="28"/>
        <v>0</v>
      </c>
      <c r="O283" s="49">
        <f t="shared" si="29"/>
        <v>0</v>
      </c>
    </row>
    <row r="284" spans="1:15" ht="21.75" hidden="1" customHeight="1">
      <c r="A284" s="8"/>
      <c r="B284" s="8"/>
      <c r="C284" s="8"/>
      <c r="D284" s="1"/>
      <c r="E284" s="27"/>
      <c r="F284" s="27"/>
      <c r="G284" s="27"/>
      <c r="H284" s="27"/>
      <c r="L284" s="49"/>
    </row>
    <row r="285" spans="1:15" ht="20.25" customHeight="1">
      <c r="A285" s="72" t="s">
        <v>196</v>
      </c>
      <c r="B285" s="72"/>
      <c r="C285" s="72"/>
      <c r="D285" s="72"/>
      <c r="E285" s="8"/>
      <c r="F285" s="11"/>
      <c r="G285" s="113" t="s">
        <v>183</v>
      </c>
      <c r="H285" s="113"/>
      <c r="L285" s="49"/>
    </row>
    <row r="286" spans="1:15" ht="19.5" customHeight="1">
      <c r="A286" s="72" t="s">
        <v>100</v>
      </c>
      <c r="B286" s="72"/>
      <c r="C286" s="72"/>
      <c r="D286" s="4"/>
      <c r="F286" s="22" t="s">
        <v>12</v>
      </c>
      <c r="G286" s="76" t="s">
        <v>11</v>
      </c>
      <c r="H286" s="76"/>
      <c r="L286" s="49"/>
    </row>
    <row r="287" spans="1:15" ht="30.75" customHeight="1">
      <c r="A287" s="109" t="s">
        <v>197</v>
      </c>
      <c r="B287" s="109"/>
      <c r="C287" s="109"/>
      <c r="D287" s="109"/>
      <c r="F287" s="11"/>
      <c r="G287" s="113" t="s">
        <v>184</v>
      </c>
      <c r="H287" s="113"/>
      <c r="L287" s="49"/>
    </row>
    <row r="288" spans="1:15" ht="19.5" customHeight="1">
      <c r="A288" s="109" t="s">
        <v>98</v>
      </c>
      <c r="B288" s="109"/>
      <c r="C288" s="109"/>
      <c r="D288" s="109"/>
      <c r="F288" s="15" t="s">
        <v>12</v>
      </c>
      <c r="G288" s="114" t="s">
        <v>11</v>
      </c>
      <c r="H288" s="114"/>
      <c r="L288" s="49"/>
    </row>
    <row r="289" spans="1:12" ht="16.5" customHeight="1">
      <c r="A289" s="72" t="s">
        <v>186</v>
      </c>
      <c r="B289" s="72"/>
      <c r="F289" s="36"/>
      <c r="G289" s="108" t="s">
        <v>185</v>
      </c>
      <c r="H289" s="108"/>
      <c r="L289" s="49"/>
    </row>
    <row r="290" spans="1:12" ht="15.75" customHeight="1">
      <c r="F290" s="15" t="s">
        <v>12</v>
      </c>
      <c r="G290" s="76" t="s">
        <v>11</v>
      </c>
      <c r="H290" s="76"/>
      <c r="L290" s="49"/>
    </row>
    <row r="291" spans="1:12" ht="20.25" customHeight="1">
      <c r="A291" s="77" t="s">
        <v>198</v>
      </c>
      <c r="B291" s="77"/>
      <c r="C291" s="77"/>
      <c r="E291" s="37"/>
      <c r="F291" s="37"/>
      <c r="G291" s="8"/>
      <c r="H291" s="8"/>
      <c r="L291" s="49"/>
    </row>
    <row r="292" spans="1:12" customFormat="1" ht="12.75"/>
    <row r="293" spans="1:12" customFormat="1" ht="12.75"/>
    <row r="294" spans="1:12" customFormat="1" ht="12.75"/>
    <row r="295" spans="1:12" customFormat="1" ht="12.75"/>
    <row r="296" spans="1:12" customFormat="1" ht="12.75"/>
    <row r="297" spans="1:12" customFormat="1" ht="12.75"/>
    <row r="298" spans="1:12" customFormat="1" ht="12.75"/>
    <row r="299" spans="1:12" customFormat="1" ht="12.75"/>
    <row r="300" spans="1:12" customFormat="1" ht="12.75"/>
    <row r="301" spans="1:12" customFormat="1" ht="12.75"/>
    <row r="302" spans="1:12" customFormat="1" ht="12.75"/>
    <row r="303" spans="1:12" customFormat="1" ht="12.75"/>
    <row r="304" spans="1:12" customFormat="1" ht="12.75"/>
  </sheetData>
  <mergeCells count="354">
    <mergeCell ref="A288:D288"/>
    <mergeCell ref="G288:H288"/>
    <mergeCell ref="A289:B289"/>
    <mergeCell ref="A157:C157"/>
    <mergeCell ref="A135:C135"/>
    <mergeCell ref="A136:C136"/>
    <mergeCell ref="A291:C291"/>
    <mergeCell ref="A285:D285"/>
    <mergeCell ref="G285:H285"/>
    <mergeCell ref="A286:C286"/>
    <mergeCell ref="G286:H286"/>
    <mergeCell ref="G290:H290"/>
    <mergeCell ref="G287:H287"/>
    <mergeCell ref="A129:C129"/>
    <mergeCell ref="A150:C150"/>
    <mergeCell ref="A172:C172"/>
    <mergeCell ref="A176:C176"/>
    <mergeCell ref="A174:C174"/>
    <mergeCell ref="A155:C155"/>
    <mergeCell ref="A154:C154"/>
    <mergeCell ref="A168:C168"/>
    <mergeCell ref="A175:C175"/>
    <mergeCell ref="A159:C159"/>
    <mergeCell ref="F43:G43"/>
    <mergeCell ref="A44:E44"/>
    <mergeCell ref="A48:E48"/>
    <mergeCell ref="F47:G47"/>
    <mergeCell ref="G289:H289"/>
    <mergeCell ref="A160:C160"/>
    <mergeCell ref="A171:C171"/>
    <mergeCell ref="A173:C173"/>
    <mergeCell ref="A181:C181"/>
    <mergeCell ref="A287:D287"/>
    <mergeCell ref="A96:E96"/>
    <mergeCell ref="A59:E59"/>
    <mergeCell ref="A60:E60"/>
    <mergeCell ref="A61:E61"/>
    <mergeCell ref="A62:E62"/>
    <mergeCell ref="A63:E63"/>
    <mergeCell ref="A68:E68"/>
    <mergeCell ref="A128:C128"/>
    <mergeCell ref="F112:H112"/>
    <mergeCell ref="A54:E54"/>
    <mergeCell ref="F49:G49"/>
    <mergeCell ref="F59:G59"/>
    <mergeCell ref="F56:G56"/>
    <mergeCell ref="F62:G62"/>
    <mergeCell ref="F60:G60"/>
    <mergeCell ref="F57:G57"/>
    <mergeCell ref="F58:G58"/>
    <mergeCell ref="F52:G52"/>
    <mergeCell ref="A118:C118"/>
    <mergeCell ref="A117:C117"/>
    <mergeCell ref="A97:E97"/>
    <mergeCell ref="A102:E102"/>
    <mergeCell ref="A100:E100"/>
    <mergeCell ref="A103:E103"/>
    <mergeCell ref="A113:H113"/>
    <mergeCell ref="A114:C116"/>
    <mergeCell ref="D114:D116"/>
    <mergeCell ref="H115:H116"/>
    <mergeCell ref="A119:C119"/>
    <mergeCell ref="A153:C153"/>
    <mergeCell ref="A149:C149"/>
    <mergeCell ref="A152:C152"/>
    <mergeCell ref="A138:C138"/>
    <mergeCell ref="A151:C151"/>
    <mergeCell ref="A141:C141"/>
    <mergeCell ref="A140:C140"/>
    <mergeCell ref="A147:C147"/>
    <mergeCell ref="F61:G61"/>
    <mergeCell ref="F81:G81"/>
    <mergeCell ref="F83:G83"/>
    <mergeCell ref="F82:G82"/>
    <mergeCell ref="A84:E84"/>
    <mergeCell ref="F87:G87"/>
    <mergeCell ref="F80:G80"/>
    <mergeCell ref="F67:G67"/>
    <mergeCell ref="A75:E75"/>
    <mergeCell ref="A77:E77"/>
    <mergeCell ref="A76:E76"/>
    <mergeCell ref="F84:G84"/>
    <mergeCell ref="F78:G78"/>
    <mergeCell ref="A81:E81"/>
    <mergeCell ref="A120:C120"/>
    <mergeCell ref="F98:G98"/>
    <mergeCell ref="E114:E116"/>
    <mergeCell ref="F114:H114"/>
    <mergeCell ref="F115:G115"/>
    <mergeCell ref="A71:E71"/>
    <mergeCell ref="A72:E72"/>
    <mergeCell ref="F74:G74"/>
    <mergeCell ref="F73:G73"/>
    <mergeCell ref="F71:G71"/>
    <mergeCell ref="F72:G72"/>
    <mergeCell ref="A74:E74"/>
    <mergeCell ref="A90:E90"/>
    <mergeCell ref="A83:E83"/>
    <mergeCell ref="F89:G89"/>
    <mergeCell ref="A91:E91"/>
    <mergeCell ref="A85:E85"/>
    <mergeCell ref="A87:E87"/>
    <mergeCell ref="A146:C146"/>
    <mergeCell ref="A131:C131"/>
    <mergeCell ref="A213:C213"/>
    <mergeCell ref="A214:C214"/>
    <mergeCell ref="A215:C215"/>
    <mergeCell ref="A216:C216"/>
    <mergeCell ref="A148:C148"/>
    <mergeCell ref="A211:C211"/>
    <mergeCell ref="A203:C203"/>
    <mergeCell ref="A204:C204"/>
    <mergeCell ref="A125:C125"/>
    <mergeCell ref="A127:C127"/>
    <mergeCell ref="A217:C217"/>
    <mergeCell ref="A121:C121"/>
    <mergeCell ref="A122:C122"/>
    <mergeCell ref="A124:C124"/>
    <mergeCell ref="A126:C126"/>
    <mergeCell ref="A132:C132"/>
    <mergeCell ref="A137:C137"/>
    <mergeCell ref="A139:C139"/>
    <mergeCell ref="F88:G88"/>
    <mergeCell ref="A92:E92"/>
    <mergeCell ref="A108:E108"/>
    <mergeCell ref="A109:E109"/>
    <mergeCell ref="A110:E110"/>
    <mergeCell ref="A111:E111"/>
    <mergeCell ref="A99:E99"/>
    <mergeCell ref="F111:G111"/>
    <mergeCell ref="F90:G90"/>
    <mergeCell ref="F91:G91"/>
    <mergeCell ref="F102:G102"/>
    <mergeCell ref="F101:G101"/>
    <mergeCell ref="F103:G103"/>
    <mergeCell ref="F104:G104"/>
    <mergeCell ref="A283:C283"/>
    <mergeCell ref="F92:G92"/>
    <mergeCell ref="A123:C123"/>
    <mergeCell ref="A142:C142"/>
    <mergeCell ref="A145:C145"/>
    <mergeCell ref="A144:C144"/>
    <mergeCell ref="F106:G106"/>
    <mergeCell ref="F105:G105"/>
    <mergeCell ref="A205:C205"/>
    <mergeCell ref="A180:C180"/>
    <mergeCell ref="A161:C161"/>
    <mergeCell ref="A188:C188"/>
    <mergeCell ref="A182:C182"/>
    <mergeCell ref="A170:C170"/>
    <mergeCell ref="A169:C169"/>
    <mergeCell ref="A130:C130"/>
    <mergeCell ref="A194:C194"/>
    <mergeCell ref="A207:C207"/>
    <mergeCell ref="A107:E107"/>
    <mergeCell ref="A196:C196"/>
    <mergeCell ref="A183:C183"/>
    <mergeCell ref="A184:C184"/>
    <mergeCell ref="A185:C185"/>
    <mergeCell ref="A177:C177"/>
    <mergeCell ref="A179:C179"/>
    <mergeCell ref="A134:C134"/>
    <mergeCell ref="A163:C163"/>
    <mergeCell ref="F110:G110"/>
    <mergeCell ref="F77:G77"/>
    <mergeCell ref="F109:G109"/>
    <mergeCell ref="F108:G108"/>
    <mergeCell ref="F97:G97"/>
    <mergeCell ref="F93:G93"/>
    <mergeCell ref="F85:G85"/>
    <mergeCell ref="F86:G86"/>
    <mergeCell ref="F107:G107"/>
    <mergeCell ref="F64:G64"/>
    <mergeCell ref="F65:G65"/>
    <mergeCell ref="F66:G66"/>
    <mergeCell ref="F70:G70"/>
    <mergeCell ref="F68:G68"/>
    <mergeCell ref="F69:G69"/>
    <mergeCell ref="A105:E105"/>
    <mergeCell ref="A106:E106"/>
    <mergeCell ref="A70:E70"/>
    <mergeCell ref="A95:E95"/>
    <mergeCell ref="A89:E89"/>
    <mergeCell ref="A88:E88"/>
    <mergeCell ref="A101:E101"/>
    <mergeCell ref="A78:E78"/>
    <mergeCell ref="A79:E79"/>
    <mergeCell ref="A98:E98"/>
    <mergeCell ref="A104:E104"/>
    <mergeCell ref="A93:E93"/>
    <mergeCell ref="A94:E94"/>
    <mergeCell ref="F76:G76"/>
    <mergeCell ref="F79:G79"/>
    <mergeCell ref="F100:G100"/>
    <mergeCell ref="F99:G99"/>
    <mergeCell ref="F96:G96"/>
    <mergeCell ref="F94:G94"/>
    <mergeCell ref="F95:G95"/>
    <mergeCell ref="F75:G75"/>
    <mergeCell ref="A82:E82"/>
    <mergeCell ref="A86:E86"/>
    <mergeCell ref="A45:E45"/>
    <mergeCell ref="F53:G53"/>
    <mergeCell ref="F55:G55"/>
    <mergeCell ref="F54:G54"/>
    <mergeCell ref="A47:E47"/>
    <mergeCell ref="A46:E46"/>
    <mergeCell ref="A50:E50"/>
    <mergeCell ref="A69:E69"/>
    <mergeCell ref="A64:E64"/>
    <mergeCell ref="A58:E58"/>
    <mergeCell ref="A56:E56"/>
    <mergeCell ref="A65:E65"/>
    <mergeCell ref="A66:E66"/>
    <mergeCell ref="A57:E57"/>
    <mergeCell ref="F51:G51"/>
    <mergeCell ref="A80:E80"/>
    <mergeCell ref="F7:G7"/>
    <mergeCell ref="A14:E14"/>
    <mergeCell ref="F46:G46"/>
    <mergeCell ref="F50:G50"/>
    <mergeCell ref="F39:G39"/>
    <mergeCell ref="A31:G31"/>
    <mergeCell ref="A35:G35"/>
    <mergeCell ref="A52:E52"/>
    <mergeCell ref="F42:G42"/>
    <mergeCell ref="F45:G45"/>
    <mergeCell ref="F40:G40"/>
    <mergeCell ref="A49:E49"/>
    <mergeCell ref="A38:G38"/>
    <mergeCell ref="A39:E39"/>
    <mergeCell ref="A43:E43"/>
    <mergeCell ref="A42:E42"/>
    <mergeCell ref="F48:G48"/>
    <mergeCell ref="F44:G44"/>
    <mergeCell ref="E8:G8"/>
    <mergeCell ref="A10:G10"/>
    <mergeCell ref="A53:E53"/>
    <mergeCell ref="A73:E73"/>
    <mergeCell ref="F41:G41"/>
    <mergeCell ref="A41:E41"/>
    <mergeCell ref="A67:E67"/>
    <mergeCell ref="F63:G63"/>
    <mergeCell ref="A55:E55"/>
    <mergeCell ref="A51:E51"/>
    <mergeCell ref="E1:G1"/>
    <mergeCell ref="E2:G2"/>
    <mergeCell ref="E3:G3"/>
    <mergeCell ref="E5:G5"/>
    <mergeCell ref="E4:G4"/>
    <mergeCell ref="F6:G6"/>
    <mergeCell ref="A11:G11"/>
    <mergeCell ref="A17:C20"/>
    <mergeCell ref="A21:C21"/>
    <mergeCell ref="A22:C22"/>
    <mergeCell ref="A40:E40"/>
    <mergeCell ref="A33:G33"/>
    <mergeCell ref="A34:G34"/>
    <mergeCell ref="A37:G37"/>
    <mergeCell ref="A36:G36"/>
    <mergeCell ref="A26:C29"/>
    <mergeCell ref="A23:C25"/>
    <mergeCell ref="A166:C166"/>
    <mergeCell ref="A220:C220"/>
    <mergeCell ref="A221:C221"/>
    <mergeCell ref="A156:C156"/>
    <mergeCell ref="A162:C162"/>
    <mergeCell ref="A167:C167"/>
    <mergeCell ref="A165:C165"/>
    <mergeCell ref="A164:C164"/>
    <mergeCell ref="A158:C158"/>
    <mergeCell ref="A195:C195"/>
    <mergeCell ref="A219:C219"/>
    <mergeCell ref="A218:C218"/>
    <mergeCell ref="A210:C210"/>
    <mergeCell ref="A212:C212"/>
    <mergeCell ref="A199:C199"/>
    <mergeCell ref="A200:C200"/>
    <mergeCell ref="A201:C201"/>
    <mergeCell ref="A206:C206"/>
    <mergeCell ref="A190:C190"/>
    <mergeCell ref="A178:C178"/>
    <mergeCell ref="A191:C191"/>
    <mergeCell ref="A192:C192"/>
    <mergeCell ref="A189:C189"/>
    <mergeCell ref="A186:C186"/>
    <mergeCell ref="A187:C187"/>
    <mergeCell ref="A240:C240"/>
    <mergeCell ref="A202:C202"/>
    <mergeCell ref="A222:C222"/>
    <mergeCell ref="A223:C223"/>
    <mergeCell ref="A224:C224"/>
    <mergeCell ref="A193:C193"/>
    <mergeCell ref="A197:C197"/>
    <mergeCell ref="A198:C198"/>
    <mergeCell ref="A208:C208"/>
    <mergeCell ref="A209:C209"/>
    <mergeCell ref="A236:C236"/>
    <mergeCell ref="A231:C231"/>
    <mergeCell ref="A232:C232"/>
    <mergeCell ref="A233:C233"/>
    <mergeCell ref="A234:C234"/>
    <mergeCell ref="A235:C235"/>
    <mergeCell ref="A225:C225"/>
    <mergeCell ref="A226:C226"/>
    <mergeCell ref="A229:C229"/>
    <mergeCell ref="A230:C230"/>
    <mergeCell ref="A227:C227"/>
    <mergeCell ref="A228:C228"/>
    <mergeCell ref="A259:C259"/>
    <mergeCell ref="A245:C245"/>
    <mergeCell ref="A254:C254"/>
    <mergeCell ref="A255:C255"/>
    <mergeCell ref="A252:C252"/>
    <mergeCell ref="A249:C249"/>
    <mergeCell ref="A256:C256"/>
    <mergeCell ref="A257:C257"/>
    <mergeCell ref="A258:C258"/>
    <mergeCell ref="A248:C248"/>
    <mergeCell ref="A239:C239"/>
    <mergeCell ref="A237:C237"/>
    <mergeCell ref="A238:C238"/>
    <mergeCell ref="A247:C247"/>
    <mergeCell ref="A246:C246"/>
    <mergeCell ref="A244:C244"/>
    <mergeCell ref="A241:C241"/>
    <mergeCell ref="A242:C242"/>
    <mergeCell ref="A243:C243"/>
    <mergeCell ref="A282:C282"/>
    <mergeCell ref="A278:C278"/>
    <mergeCell ref="A261:C261"/>
    <mergeCell ref="A262:C262"/>
    <mergeCell ref="A263:C263"/>
    <mergeCell ref="A279:C279"/>
    <mergeCell ref="A280:C280"/>
    <mergeCell ref="A265:C265"/>
    <mergeCell ref="A266:C266"/>
    <mergeCell ref="A267:C267"/>
    <mergeCell ref="A264:C264"/>
    <mergeCell ref="A277:C277"/>
    <mergeCell ref="A273:C273"/>
    <mergeCell ref="A275:C275"/>
    <mergeCell ref="A276:C276"/>
    <mergeCell ref="A274:C274"/>
    <mergeCell ref="A250:C250"/>
    <mergeCell ref="A251:C251"/>
    <mergeCell ref="A253:C253"/>
    <mergeCell ref="A281:C281"/>
    <mergeCell ref="A260:C260"/>
    <mergeCell ref="A268:C268"/>
    <mergeCell ref="A269:C269"/>
    <mergeCell ref="A270:C270"/>
    <mergeCell ref="A271:C271"/>
    <mergeCell ref="A272:C272"/>
  </mergeCells>
  <phoneticPr fontId="5" type="noConversion"/>
  <pageMargins left="0.59055118110236227" right="0.15748031496062992" top="0.82677165354330717" bottom="0.59055118110236227" header="0.19685039370078741" footer="0.35433070866141736"/>
  <pageSetup paperSize="9" scale="87" firstPageNumber="6" orientation="portrait" useFirstPageNumber="1" r:id="rId1"/>
  <headerFooter alignWithMargins="0"/>
  <rowBreaks count="6" manualBreakCount="6">
    <brk id="30" max="16383" man="1"/>
    <brk id="37" max="16383" man="1"/>
    <brk id="74" max="7" man="1"/>
    <brk id="111" max="7" man="1"/>
    <brk id="148" max="7" man="1"/>
    <brk id="29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8"/>
  <sheetViews>
    <sheetView workbookViewId="0">
      <selection activeCell="L28" sqref="L28"/>
    </sheetView>
  </sheetViews>
  <sheetFormatPr defaultRowHeight="12.75"/>
  <cols>
    <col min="1" max="1" width="15.140625" customWidth="1"/>
    <col min="2" max="3" width="9.140625" style="42"/>
    <col min="4" max="4" width="13" style="42" customWidth="1"/>
    <col min="5" max="5" width="9.140625" style="42"/>
    <col min="6" max="6" width="9.7109375" style="42" bestFit="1" customWidth="1"/>
    <col min="7" max="7" width="12.7109375" style="42" customWidth="1"/>
    <col min="8" max="9" width="9.140625" style="42"/>
    <col min="11" max="11" width="9.140625" style="42"/>
    <col min="12" max="12" width="9.42578125" style="42" bestFit="1" customWidth="1"/>
    <col min="13" max="13" width="12.28515625" bestFit="1" customWidth="1"/>
    <col min="14" max="15" width="9.140625" style="42"/>
    <col min="17" max="17" width="13" customWidth="1"/>
  </cols>
  <sheetData>
    <row r="1" spans="1:17">
      <c r="A1" s="43" t="s">
        <v>143</v>
      </c>
      <c r="B1" s="116" t="s">
        <v>144</v>
      </c>
      <c r="C1" s="116"/>
      <c r="D1" s="116"/>
      <c r="E1" s="116" t="s">
        <v>165</v>
      </c>
      <c r="F1" s="116"/>
      <c r="G1" s="116"/>
      <c r="H1" s="116" t="s">
        <v>166</v>
      </c>
      <c r="I1" s="116"/>
      <c r="J1" s="116"/>
      <c r="K1" s="116" t="s">
        <v>170</v>
      </c>
      <c r="L1" s="116"/>
      <c r="M1" s="116"/>
      <c r="N1" s="116" t="s">
        <v>172</v>
      </c>
      <c r="O1" s="116"/>
      <c r="P1" s="116"/>
      <c r="Q1" s="115" t="s">
        <v>173</v>
      </c>
    </row>
    <row r="2" spans="1:17">
      <c r="A2" s="43"/>
      <c r="B2" s="44" t="s">
        <v>161</v>
      </c>
      <c r="C2" s="44" t="s">
        <v>162</v>
      </c>
      <c r="D2" s="44" t="s">
        <v>163</v>
      </c>
      <c r="E2" s="44" t="s">
        <v>161</v>
      </c>
      <c r="F2" s="44" t="s">
        <v>162</v>
      </c>
      <c r="G2" s="44" t="s">
        <v>163</v>
      </c>
      <c r="H2" s="44" t="s">
        <v>161</v>
      </c>
      <c r="I2" s="44" t="s">
        <v>162</v>
      </c>
      <c r="J2" s="44" t="s">
        <v>163</v>
      </c>
      <c r="K2" s="44" t="s">
        <v>161</v>
      </c>
      <c r="L2" s="44" t="s">
        <v>162</v>
      </c>
      <c r="M2" s="44" t="s">
        <v>163</v>
      </c>
      <c r="N2" s="44" t="s">
        <v>161</v>
      </c>
      <c r="O2" s="44" t="s">
        <v>162</v>
      </c>
      <c r="P2" s="44" t="s">
        <v>163</v>
      </c>
      <c r="Q2" s="115"/>
    </row>
    <row r="3" spans="1:17">
      <c r="A3" s="43" t="s">
        <v>145</v>
      </c>
      <c r="B3" s="44">
        <v>16038</v>
      </c>
      <c r="C3" s="45">
        <v>235.6</v>
      </c>
      <c r="D3" s="45">
        <f>B3*C3</f>
        <v>3778552.8</v>
      </c>
      <c r="E3" s="44">
        <v>2560</v>
      </c>
      <c r="F3" s="45">
        <v>1465.6</v>
      </c>
      <c r="G3" s="45">
        <f>E3*F3</f>
        <v>3751936</v>
      </c>
      <c r="H3" s="44"/>
      <c r="I3" s="44"/>
      <c r="J3" s="44">
        <f>H3*I3</f>
        <v>0</v>
      </c>
      <c r="K3" s="44">
        <v>600</v>
      </c>
      <c r="L3" s="45">
        <v>414.5</v>
      </c>
      <c r="M3" s="45">
        <f>K3*L3</f>
        <v>248700</v>
      </c>
      <c r="N3" s="44"/>
      <c r="O3" s="45"/>
      <c r="P3" s="45">
        <f>N3*O3</f>
        <v>0</v>
      </c>
      <c r="Q3" s="45">
        <f>P3+M3+J3+G3+D3</f>
        <v>7779188.7999999998</v>
      </c>
    </row>
    <row r="4" spans="1:17">
      <c r="A4" s="43" t="s">
        <v>146</v>
      </c>
      <c r="B4" s="44">
        <v>21748</v>
      </c>
      <c r="C4" s="45">
        <v>225.4</v>
      </c>
      <c r="D4" s="45">
        <f t="shared" ref="D4:D19" si="0">B4*C4</f>
        <v>4901999.2</v>
      </c>
      <c r="E4" s="44">
        <v>6120</v>
      </c>
      <c r="F4" s="45">
        <v>1006.8</v>
      </c>
      <c r="G4" s="45">
        <f t="shared" ref="G4:G19" si="1">E4*F4</f>
        <v>6161616</v>
      </c>
      <c r="H4" s="44"/>
      <c r="I4" s="44"/>
      <c r="J4" s="44">
        <f t="shared" ref="J4:J19" si="2">H4*I4</f>
        <v>0</v>
      </c>
      <c r="K4" s="44">
        <v>660</v>
      </c>
      <c r="L4" s="45">
        <v>353.5</v>
      </c>
      <c r="M4" s="45">
        <f t="shared" ref="M4:M27" si="3">K4*L4</f>
        <v>233310</v>
      </c>
      <c r="N4" s="44">
        <v>1245</v>
      </c>
      <c r="O4" s="45">
        <v>393</v>
      </c>
      <c r="P4" s="45">
        <f t="shared" ref="P4:P27" si="4">N4*O4</f>
        <v>489285</v>
      </c>
      <c r="Q4" s="45">
        <f t="shared" ref="Q4:Q27" si="5">P4+M4+J4+G4+D4</f>
        <v>11786210.199999999</v>
      </c>
    </row>
    <row r="5" spans="1:17">
      <c r="A5" s="43" t="s">
        <v>147</v>
      </c>
      <c r="B5" s="44">
        <v>4763</v>
      </c>
      <c r="C5" s="45">
        <v>282.5</v>
      </c>
      <c r="D5" s="45">
        <f t="shared" si="0"/>
        <v>1345547.5</v>
      </c>
      <c r="E5" s="44"/>
      <c r="F5" s="45"/>
      <c r="G5" s="45">
        <f t="shared" si="1"/>
        <v>0</v>
      </c>
      <c r="H5" s="44"/>
      <c r="I5" s="44"/>
      <c r="J5" s="44">
        <f t="shared" si="2"/>
        <v>0</v>
      </c>
      <c r="K5" s="44"/>
      <c r="L5" s="45"/>
      <c r="M5" s="45">
        <f t="shared" si="3"/>
        <v>0</v>
      </c>
      <c r="N5" s="44"/>
      <c r="O5" s="45"/>
      <c r="P5" s="45">
        <f t="shared" si="4"/>
        <v>0</v>
      </c>
      <c r="Q5" s="45">
        <f t="shared" si="5"/>
        <v>1345547.5</v>
      </c>
    </row>
    <row r="6" spans="1:17">
      <c r="A6" s="43" t="s">
        <v>148</v>
      </c>
      <c r="B6" s="44">
        <v>4269</v>
      </c>
      <c r="C6" s="45">
        <v>226.6</v>
      </c>
      <c r="D6" s="45">
        <f t="shared" si="0"/>
        <v>967355.4</v>
      </c>
      <c r="E6" s="44"/>
      <c r="F6" s="45"/>
      <c r="G6" s="45">
        <f t="shared" si="1"/>
        <v>0</v>
      </c>
      <c r="H6" s="44"/>
      <c r="I6" s="44"/>
      <c r="J6" s="44">
        <f t="shared" si="2"/>
        <v>0</v>
      </c>
      <c r="K6" s="44"/>
      <c r="L6" s="45"/>
      <c r="M6" s="45">
        <f t="shared" si="3"/>
        <v>0</v>
      </c>
      <c r="N6" s="44"/>
      <c r="O6" s="45"/>
      <c r="P6" s="45">
        <f t="shared" si="4"/>
        <v>0</v>
      </c>
      <c r="Q6" s="45">
        <f t="shared" si="5"/>
        <v>967355.4</v>
      </c>
    </row>
    <row r="7" spans="1:17">
      <c r="A7" s="43" t="s">
        <v>149</v>
      </c>
      <c r="B7" s="44">
        <v>8049</v>
      </c>
      <c r="C7" s="45">
        <v>178.6</v>
      </c>
      <c r="D7" s="45">
        <f t="shared" si="0"/>
        <v>1437551.4</v>
      </c>
      <c r="E7" s="44">
        <v>5100</v>
      </c>
      <c r="F7" s="45">
        <v>1434.7</v>
      </c>
      <c r="G7" s="45">
        <f t="shared" si="1"/>
        <v>7316970</v>
      </c>
      <c r="H7" s="44"/>
      <c r="I7" s="44"/>
      <c r="J7" s="44">
        <f t="shared" si="2"/>
        <v>0</v>
      </c>
      <c r="K7" s="44">
        <v>640</v>
      </c>
      <c r="L7" s="45">
        <v>407.8</v>
      </c>
      <c r="M7" s="45">
        <f t="shared" si="3"/>
        <v>260992</v>
      </c>
      <c r="N7" s="44"/>
      <c r="O7" s="45"/>
      <c r="P7" s="45">
        <f t="shared" si="4"/>
        <v>0</v>
      </c>
      <c r="Q7" s="45">
        <f t="shared" si="5"/>
        <v>9015513.4000000004</v>
      </c>
    </row>
    <row r="8" spans="1:17">
      <c r="A8" s="43" t="s">
        <v>150</v>
      </c>
      <c r="B8" s="44">
        <v>2991</v>
      </c>
      <c r="C8" s="45">
        <v>228.1</v>
      </c>
      <c r="D8" s="45">
        <f t="shared" si="0"/>
        <v>682247.1</v>
      </c>
      <c r="E8" s="44"/>
      <c r="F8" s="45"/>
      <c r="G8" s="45">
        <f t="shared" si="1"/>
        <v>0</v>
      </c>
      <c r="H8" s="44"/>
      <c r="I8" s="44"/>
      <c r="J8" s="44">
        <f t="shared" si="2"/>
        <v>0</v>
      </c>
      <c r="K8" s="44"/>
      <c r="L8" s="45"/>
      <c r="M8" s="45">
        <f t="shared" si="3"/>
        <v>0</v>
      </c>
      <c r="N8" s="44"/>
      <c r="O8" s="45"/>
      <c r="P8" s="45">
        <f t="shared" si="4"/>
        <v>0</v>
      </c>
      <c r="Q8" s="45">
        <f t="shared" si="5"/>
        <v>682247.1</v>
      </c>
    </row>
    <row r="9" spans="1:17">
      <c r="A9" s="43" t="s">
        <v>151</v>
      </c>
      <c r="B9" s="44">
        <v>2991</v>
      </c>
      <c r="C9" s="45">
        <v>228.1</v>
      </c>
      <c r="D9" s="45">
        <f t="shared" si="0"/>
        <v>682247.1</v>
      </c>
      <c r="E9" s="44">
        <v>2040</v>
      </c>
      <c r="F9" s="45">
        <v>1724.4</v>
      </c>
      <c r="G9" s="45">
        <f t="shared" si="1"/>
        <v>3517776</v>
      </c>
      <c r="H9" s="44"/>
      <c r="I9" s="44"/>
      <c r="J9" s="44">
        <f t="shared" si="2"/>
        <v>0</v>
      </c>
      <c r="K9" s="44">
        <v>960</v>
      </c>
      <c r="L9" s="45">
        <v>405.8</v>
      </c>
      <c r="M9" s="45">
        <f t="shared" si="3"/>
        <v>389568</v>
      </c>
      <c r="N9" s="44"/>
      <c r="O9" s="45"/>
      <c r="P9" s="45">
        <f t="shared" si="4"/>
        <v>0</v>
      </c>
      <c r="Q9" s="45">
        <f t="shared" si="5"/>
        <v>4589591.0999999996</v>
      </c>
    </row>
    <row r="10" spans="1:17">
      <c r="A10" s="43" t="s">
        <v>152</v>
      </c>
      <c r="B10" s="44">
        <v>6465</v>
      </c>
      <c r="C10" s="45">
        <v>147.30000000000001</v>
      </c>
      <c r="D10" s="45">
        <f t="shared" si="0"/>
        <v>952294.50000000012</v>
      </c>
      <c r="E10" s="44"/>
      <c r="F10" s="45"/>
      <c r="G10" s="45">
        <f t="shared" si="1"/>
        <v>0</v>
      </c>
      <c r="H10" s="44"/>
      <c r="I10" s="44"/>
      <c r="J10" s="44">
        <f t="shared" si="2"/>
        <v>0</v>
      </c>
      <c r="K10" s="44"/>
      <c r="L10" s="45"/>
      <c r="M10" s="45">
        <f t="shared" si="3"/>
        <v>0</v>
      </c>
      <c r="N10" s="44"/>
      <c r="O10" s="45"/>
      <c r="P10" s="45">
        <f t="shared" si="4"/>
        <v>0</v>
      </c>
      <c r="Q10" s="45">
        <f t="shared" si="5"/>
        <v>952294.50000000012</v>
      </c>
    </row>
    <row r="11" spans="1:17">
      <c r="A11" s="43" t="s">
        <v>153</v>
      </c>
      <c r="B11" s="44">
        <v>6706</v>
      </c>
      <c r="C11" s="45">
        <v>123.1</v>
      </c>
      <c r="D11" s="45">
        <f t="shared" si="0"/>
        <v>825508.6</v>
      </c>
      <c r="E11" s="44"/>
      <c r="F11" s="45"/>
      <c r="G11" s="45">
        <f t="shared" si="1"/>
        <v>0</v>
      </c>
      <c r="H11" s="44"/>
      <c r="I11" s="44"/>
      <c r="J11" s="44">
        <f t="shared" si="2"/>
        <v>0</v>
      </c>
      <c r="K11" s="44"/>
      <c r="L11" s="45"/>
      <c r="M11" s="45">
        <f t="shared" si="3"/>
        <v>0</v>
      </c>
      <c r="N11" s="44"/>
      <c r="O11" s="45"/>
      <c r="P11" s="45">
        <f t="shared" si="4"/>
        <v>0</v>
      </c>
      <c r="Q11" s="45">
        <f t="shared" si="5"/>
        <v>825508.6</v>
      </c>
    </row>
    <row r="12" spans="1:17">
      <c r="A12" s="43" t="s">
        <v>154</v>
      </c>
      <c r="B12" s="44">
        <v>5286</v>
      </c>
      <c r="C12" s="45">
        <v>187.9</v>
      </c>
      <c r="D12" s="45">
        <f t="shared" si="0"/>
        <v>993239.4</v>
      </c>
      <c r="E12" s="44">
        <v>2040</v>
      </c>
      <c r="F12" s="45">
        <v>1202.7</v>
      </c>
      <c r="G12" s="45">
        <f t="shared" si="1"/>
        <v>2453508</v>
      </c>
      <c r="H12" s="44"/>
      <c r="I12" s="44"/>
      <c r="J12" s="44">
        <f t="shared" si="2"/>
        <v>0</v>
      </c>
      <c r="K12" s="44">
        <v>640</v>
      </c>
      <c r="L12" s="45">
        <v>353.5</v>
      </c>
      <c r="M12" s="45">
        <f t="shared" si="3"/>
        <v>226240</v>
      </c>
      <c r="N12" s="44"/>
      <c r="O12" s="45"/>
      <c r="P12" s="45">
        <f t="shared" si="4"/>
        <v>0</v>
      </c>
      <c r="Q12" s="45">
        <f t="shared" si="5"/>
        <v>3672987.4</v>
      </c>
    </row>
    <row r="13" spans="1:17">
      <c r="A13" s="43" t="s">
        <v>155</v>
      </c>
      <c r="B13" s="48">
        <v>1465</v>
      </c>
      <c r="C13" s="45"/>
      <c r="D13" s="45">
        <f t="shared" si="0"/>
        <v>0</v>
      </c>
      <c r="E13" s="44"/>
      <c r="F13" s="45"/>
      <c r="G13" s="45">
        <f t="shared" si="1"/>
        <v>0</v>
      </c>
      <c r="H13" s="44"/>
      <c r="I13" s="44"/>
      <c r="J13" s="44">
        <f t="shared" si="2"/>
        <v>0</v>
      </c>
      <c r="K13" s="44"/>
      <c r="L13" s="45"/>
      <c r="M13" s="45">
        <f t="shared" si="3"/>
        <v>0</v>
      </c>
      <c r="N13" s="44"/>
      <c r="O13" s="45"/>
      <c r="P13" s="45">
        <f t="shared" si="4"/>
        <v>0</v>
      </c>
      <c r="Q13" s="45">
        <f t="shared" si="5"/>
        <v>0</v>
      </c>
    </row>
    <row r="14" spans="1:17">
      <c r="A14" s="43" t="s">
        <v>156</v>
      </c>
      <c r="B14" s="48">
        <v>1995</v>
      </c>
      <c r="C14" s="45"/>
      <c r="D14" s="45">
        <f t="shared" si="0"/>
        <v>0</v>
      </c>
      <c r="E14" s="44"/>
      <c r="F14" s="45"/>
      <c r="G14" s="45">
        <f t="shared" si="1"/>
        <v>0</v>
      </c>
      <c r="H14" s="44"/>
      <c r="I14" s="44"/>
      <c r="J14" s="44">
        <f t="shared" si="2"/>
        <v>0</v>
      </c>
      <c r="K14" s="44"/>
      <c r="L14" s="45"/>
      <c r="M14" s="45">
        <f t="shared" si="3"/>
        <v>0</v>
      </c>
      <c r="N14" s="44"/>
      <c r="O14" s="45"/>
      <c r="P14" s="45">
        <f t="shared" si="4"/>
        <v>0</v>
      </c>
      <c r="Q14" s="45">
        <f t="shared" si="5"/>
        <v>0</v>
      </c>
    </row>
    <row r="15" spans="1:17">
      <c r="A15" s="43" t="s">
        <v>157</v>
      </c>
      <c r="B15" s="48">
        <v>4740</v>
      </c>
      <c r="C15" s="45"/>
      <c r="D15" s="45">
        <f t="shared" si="0"/>
        <v>0</v>
      </c>
      <c r="E15" s="44"/>
      <c r="F15" s="45"/>
      <c r="G15" s="45">
        <f t="shared" si="1"/>
        <v>0</v>
      </c>
      <c r="H15" s="44"/>
      <c r="I15" s="44"/>
      <c r="J15" s="44">
        <f t="shared" si="2"/>
        <v>0</v>
      </c>
      <c r="K15" s="44"/>
      <c r="L15" s="45"/>
      <c r="M15" s="45">
        <f t="shared" si="3"/>
        <v>0</v>
      </c>
      <c r="N15" s="44"/>
      <c r="O15" s="45"/>
      <c r="P15" s="45">
        <f t="shared" si="4"/>
        <v>0</v>
      </c>
      <c r="Q15" s="45">
        <f t="shared" si="5"/>
        <v>0</v>
      </c>
    </row>
    <row r="16" spans="1:17">
      <c r="A16" s="43" t="s">
        <v>158</v>
      </c>
      <c r="B16" s="44">
        <v>18750</v>
      </c>
      <c r="C16" s="45">
        <v>114.2</v>
      </c>
      <c r="D16" s="45">
        <f t="shared" si="0"/>
        <v>2141250</v>
      </c>
      <c r="E16" s="44"/>
      <c r="F16" s="45"/>
      <c r="G16" s="45">
        <f t="shared" si="1"/>
        <v>0</v>
      </c>
      <c r="H16" s="44"/>
      <c r="I16" s="44"/>
      <c r="J16" s="44">
        <f t="shared" si="2"/>
        <v>0</v>
      </c>
      <c r="K16" s="44"/>
      <c r="L16" s="45"/>
      <c r="M16" s="45">
        <f t="shared" si="3"/>
        <v>0</v>
      </c>
      <c r="N16" s="44"/>
      <c r="O16" s="45"/>
      <c r="P16" s="45">
        <f t="shared" si="4"/>
        <v>0</v>
      </c>
      <c r="Q16" s="45">
        <f t="shared" si="5"/>
        <v>2141250</v>
      </c>
    </row>
    <row r="17" spans="1:17">
      <c r="A17" s="43" t="s">
        <v>159</v>
      </c>
      <c r="B17" s="44">
        <v>2472</v>
      </c>
      <c r="C17" s="45">
        <v>152.69999999999999</v>
      </c>
      <c r="D17" s="45">
        <f t="shared" si="0"/>
        <v>377474.39999999997</v>
      </c>
      <c r="E17" s="44"/>
      <c r="F17" s="45"/>
      <c r="G17" s="45">
        <f t="shared" si="1"/>
        <v>0</v>
      </c>
      <c r="H17" s="44"/>
      <c r="I17" s="44"/>
      <c r="J17" s="44">
        <f t="shared" si="2"/>
        <v>0</v>
      </c>
      <c r="K17" s="44"/>
      <c r="L17" s="45"/>
      <c r="M17" s="45">
        <f t="shared" si="3"/>
        <v>0</v>
      </c>
      <c r="N17" s="44"/>
      <c r="O17" s="45"/>
      <c r="P17" s="45">
        <f t="shared" si="4"/>
        <v>0</v>
      </c>
      <c r="Q17" s="45">
        <f t="shared" si="5"/>
        <v>377474.39999999997</v>
      </c>
    </row>
    <row r="18" spans="1:17">
      <c r="A18" s="43" t="s">
        <v>160</v>
      </c>
      <c r="B18" s="44">
        <v>4943</v>
      </c>
      <c r="C18" s="45">
        <v>152.69999999999999</v>
      </c>
      <c r="D18" s="45">
        <f t="shared" si="0"/>
        <v>754796.1</v>
      </c>
      <c r="E18" s="44"/>
      <c r="F18" s="45"/>
      <c r="G18" s="45">
        <f t="shared" si="1"/>
        <v>0</v>
      </c>
      <c r="H18" s="44"/>
      <c r="I18" s="44"/>
      <c r="J18" s="44">
        <f t="shared" si="2"/>
        <v>0</v>
      </c>
      <c r="K18" s="44"/>
      <c r="L18" s="45"/>
      <c r="M18" s="45">
        <f t="shared" si="3"/>
        <v>0</v>
      </c>
      <c r="N18" s="44"/>
      <c r="O18" s="45"/>
      <c r="P18" s="45">
        <f t="shared" si="4"/>
        <v>0</v>
      </c>
      <c r="Q18" s="45">
        <f t="shared" si="5"/>
        <v>754796.1</v>
      </c>
    </row>
    <row r="19" spans="1:17">
      <c r="A19" s="43" t="s">
        <v>164</v>
      </c>
      <c r="B19" s="44"/>
      <c r="C19" s="45"/>
      <c r="D19" s="45">
        <f t="shared" si="0"/>
        <v>0</v>
      </c>
      <c r="E19" s="44"/>
      <c r="F19" s="45"/>
      <c r="G19" s="45">
        <f t="shared" si="1"/>
        <v>0</v>
      </c>
      <c r="H19" s="48">
        <v>4122</v>
      </c>
      <c r="I19" s="44"/>
      <c r="J19" s="44">
        <f t="shared" si="2"/>
        <v>0</v>
      </c>
      <c r="K19" s="44"/>
      <c r="L19" s="45"/>
      <c r="M19" s="45">
        <f t="shared" si="3"/>
        <v>0</v>
      </c>
      <c r="N19" s="44"/>
      <c r="O19" s="45"/>
      <c r="P19" s="45">
        <f t="shared" si="4"/>
        <v>0</v>
      </c>
      <c r="Q19" s="45">
        <f t="shared" si="5"/>
        <v>0</v>
      </c>
    </row>
    <row r="20" spans="1:17">
      <c r="A20" s="43" t="s">
        <v>167</v>
      </c>
      <c r="B20" s="44"/>
      <c r="C20" s="45"/>
      <c r="D20" s="45">
        <f t="shared" ref="D20:D27" si="6">B20*C20</f>
        <v>0</v>
      </c>
      <c r="E20" s="44">
        <v>1450</v>
      </c>
      <c r="F20" s="45">
        <v>2038.2</v>
      </c>
      <c r="G20" s="45">
        <f t="shared" ref="G20:G27" si="7">E20*F20</f>
        <v>2955390</v>
      </c>
      <c r="H20" s="44"/>
      <c r="I20" s="44"/>
      <c r="J20" s="44">
        <f t="shared" ref="J20:J27" si="8">H20*I20</f>
        <v>0</v>
      </c>
      <c r="K20" s="44"/>
      <c r="L20" s="45"/>
      <c r="M20" s="45">
        <f t="shared" si="3"/>
        <v>0</v>
      </c>
      <c r="N20" s="44"/>
      <c r="O20" s="45"/>
      <c r="P20" s="45">
        <f t="shared" si="4"/>
        <v>0</v>
      </c>
      <c r="Q20" s="45">
        <f t="shared" si="5"/>
        <v>2955390</v>
      </c>
    </row>
    <row r="21" spans="1:17">
      <c r="A21" s="43" t="s">
        <v>168</v>
      </c>
      <c r="B21" s="44"/>
      <c r="C21" s="45"/>
      <c r="D21" s="45">
        <f t="shared" si="6"/>
        <v>0</v>
      </c>
      <c r="E21" s="44">
        <v>1200</v>
      </c>
      <c r="F21" s="45">
        <v>1490.2</v>
      </c>
      <c r="G21" s="45">
        <f t="shared" si="7"/>
        <v>1788240</v>
      </c>
      <c r="H21" s="44"/>
      <c r="I21" s="44"/>
      <c r="J21" s="44">
        <f t="shared" si="8"/>
        <v>0</v>
      </c>
      <c r="K21" s="44">
        <v>572</v>
      </c>
      <c r="L21" s="45">
        <v>483.4</v>
      </c>
      <c r="M21" s="45">
        <f t="shared" si="3"/>
        <v>276504.8</v>
      </c>
      <c r="N21" s="44"/>
      <c r="O21" s="45"/>
      <c r="P21" s="45">
        <f t="shared" si="4"/>
        <v>0</v>
      </c>
      <c r="Q21" s="45">
        <f t="shared" si="5"/>
        <v>2064744.8</v>
      </c>
    </row>
    <row r="22" spans="1:17">
      <c r="A22" s="43" t="s">
        <v>169</v>
      </c>
      <c r="B22" s="44"/>
      <c r="C22" s="45"/>
      <c r="D22" s="45">
        <f t="shared" si="6"/>
        <v>0</v>
      </c>
      <c r="E22" s="48">
        <v>680</v>
      </c>
      <c r="F22" s="45"/>
      <c r="G22" s="45">
        <f t="shared" si="7"/>
        <v>0</v>
      </c>
      <c r="H22" s="44"/>
      <c r="I22" s="44"/>
      <c r="J22" s="44">
        <f t="shared" si="8"/>
        <v>0</v>
      </c>
      <c r="K22" s="44"/>
      <c r="L22" s="45"/>
      <c r="M22" s="45">
        <f t="shared" si="3"/>
        <v>0</v>
      </c>
      <c r="N22" s="44"/>
      <c r="O22" s="45"/>
      <c r="P22" s="45">
        <f t="shared" si="4"/>
        <v>0</v>
      </c>
      <c r="Q22" s="45">
        <f t="shared" si="5"/>
        <v>0</v>
      </c>
    </row>
    <row r="23" spans="1:17">
      <c r="A23" s="43" t="s">
        <v>171</v>
      </c>
      <c r="B23" s="44"/>
      <c r="C23" s="45"/>
      <c r="D23" s="45">
        <f t="shared" si="6"/>
        <v>0</v>
      </c>
      <c r="E23" s="44"/>
      <c r="F23" s="45"/>
      <c r="G23" s="45">
        <f t="shared" si="7"/>
        <v>0</v>
      </c>
      <c r="H23" s="44"/>
      <c r="I23" s="44"/>
      <c r="J23" s="44">
        <f t="shared" si="8"/>
        <v>0</v>
      </c>
      <c r="K23" s="44">
        <v>325</v>
      </c>
      <c r="L23" s="45">
        <v>414.1</v>
      </c>
      <c r="M23" s="45">
        <f t="shared" si="3"/>
        <v>134582.5</v>
      </c>
      <c r="N23" s="44"/>
      <c r="O23" s="45"/>
      <c r="P23" s="45">
        <f t="shared" si="4"/>
        <v>0</v>
      </c>
      <c r="Q23" s="45">
        <f t="shared" si="5"/>
        <v>134582.5</v>
      </c>
    </row>
    <row r="24" spans="1:17" hidden="1">
      <c r="A24" s="43"/>
      <c r="B24" s="44"/>
      <c r="C24" s="45"/>
      <c r="D24" s="45">
        <f t="shared" si="6"/>
        <v>0</v>
      </c>
      <c r="E24" s="44"/>
      <c r="F24" s="45"/>
      <c r="G24" s="45">
        <f t="shared" si="7"/>
        <v>0</v>
      </c>
      <c r="H24" s="44"/>
      <c r="I24" s="44"/>
      <c r="J24" s="44">
        <f t="shared" si="8"/>
        <v>0</v>
      </c>
      <c r="K24" s="44"/>
      <c r="L24" s="45"/>
      <c r="M24" s="45">
        <f t="shared" si="3"/>
        <v>0</v>
      </c>
      <c r="N24" s="44"/>
      <c r="O24" s="45"/>
      <c r="P24" s="45">
        <f t="shared" si="4"/>
        <v>0</v>
      </c>
      <c r="Q24" s="45">
        <f t="shared" si="5"/>
        <v>0</v>
      </c>
    </row>
    <row r="25" spans="1:17" hidden="1">
      <c r="A25" s="43"/>
      <c r="B25" s="44"/>
      <c r="C25" s="45"/>
      <c r="D25" s="45">
        <f t="shared" si="6"/>
        <v>0</v>
      </c>
      <c r="E25" s="44"/>
      <c r="F25" s="45"/>
      <c r="G25" s="45">
        <f t="shared" si="7"/>
        <v>0</v>
      </c>
      <c r="H25" s="44"/>
      <c r="I25" s="44"/>
      <c r="J25" s="44">
        <f t="shared" si="8"/>
        <v>0</v>
      </c>
      <c r="K25" s="44"/>
      <c r="L25" s="45"/>
      <c r="M25" s="45">
        <f t="shared" si="3"/>
        <v>0</v>
      </c>
      <c r="N25" s="44"/>
      <c r="O25" s="45"/>
      <c r="P25" s="45">
        <f t="shared" si="4"/>
        <v>0</v>
      </c>
      <c r="Q25" s="45">
        <f t="shared" si="5"/>
        <v>0</v>
      </c>
    </row>
    <row r="26" spans="1:17" hidden="1">
      <c r="A26" s="43"/>
      <c r="B26" s="44"/>
      <c r="C26" s="45"/>
      <c r="D26" s="45">
        <f t="shared" si="6"/>
        <v>0</v>
      </c>
      <c r="E26" s="44"/>
      <c r="F26" s="45"/>
      <c r="G26" s="45">
        <f t="shared" si="7"/>
        <v>0</v>
      </c>
      <c r="H26" s="44"/>
      <c r="I26" s="44"/>
      <c r="J26" s="44">
        <f t="shared" si="8"/>
        <v>0</v>
      </c>
      <c r="K26" s="44"/>
      <c r="L26" s="45"/>
      <c r="M26" s="45">
        <f t="shared" si="3"/>
        <v>0</v>
      </c>
      <c r="N26" s="44"/>
      <c r="O26" s="45"/>
      <c r="P26" s="45">
        <f t="shared" si="4"/>
        <v>0</v>
      </c>
      <c r="Q26" s="45">
        <f t="shared" si="5"/>
        <v>0</v>
      </c>
    </row>
    <row r="27" spans="1:17" hidden="1">
      <c r="A27" s="43"/>
      <c r="B27" s="44"/>
      <c r="C27" s="45"/>
      <c r="D27" s="45">
        <f t="shared" si="6"/>
        <v>0</v>
      </c>
      <c r="E27" s="44"/>
      <c r="F27" s="45"/>
      <c r="G27" s="45">
        <f t="shared" si="7"/>
        <v>0</v>
      </c>
      <c r="H27" s="44"/>
      <c r="I27" s="44"/>
      <c r="J27" s="44">
        <f t="shared" si="8"/>
        <v>0</v>
      </c>
      <c r="K27" s="44"/>
      <c r="L27" s="45"/>
      <c r="M27" s="45">
        <f t="shared" si="3"/>
        <v>0</v>
      </c>
      <c r="N27" s="44"/>
      <c r="O27" s="45"/>
      <c r="P27" s="45">
        <f t="shared" si="4"/>
        <v>0</v>
      </c>
      <c r="Q27" s="45">
        <f t="shared" si="5"/>
        <v>0</v>
      </c>
    </row>
    <row r="28" spans="1:17">
      <c r="A28" s="43"/>
      <c r="B28" s="46">
        <f>SUM(B3:B27)</f>
        <v>113671</v>
      </c>
      <c r="C28" s="47">
        <f t="shared" ref="C28:J28" si="9">SUM(C3:C27)</f>
        <v>2482.7999999999993</v>
      </c>
      <c r="D28" s="47">
        <f t="shared" si="9"/>
        <v>19840063.5</v>
      </c>
      <c r="E28" s="46">
        <f t="shared" si="9"/>
        <v>21190</v>
      </c>
      <c r="F28" s="47">
        <f t="shared" si="9"/>
        <v>10362.6</v>
      </c>
      <c r="G28" s="47">
        <f t="shared" si="9"/>
        <v>27945436</v>
      </c>
      <c r="H28" s="46">
        <f t="shared" si="9"/>
        <v>4122</v>
      </c>
      <c r="I28" s="46">
        <f t="shared" si="9"/>
        <v>0</v>
      </c>
      <c r="J28" s="46">
        <f t="shared" si="9"/>
        <v>0</v>
      </c>
      <c r="K28" s="46">
        <f t="shared" ref="K28:Q28" si="10">SUM(K3:K27)</f>
        <v>4397</v>
      </c>
      <c r="L28" s="47">
        <f t="shared" si="10"/>
        <v>2832.6</v>
      </c>
      <c r="M28" s="47">
        <f t="shared" si="10"/>
        <v>1769897.3</v>
      </c>
      <c r="N28" s="46">
        <f t="shared" si="10"/>
        <v>1245</v>
      </c>
      <c r="O28" s="47">
        <f t="shared" si="10"/>
        <v>393</v>
      </c>
      <c r="P28" s="47">
        <f t="shared" si="10"/>
        <v>489285</v>
      </c>
      <c r="Q28" s="47">
        <f t="shared" si="10"/>
        <v>50044681.799999997</v>
      </c>
    </row>
  </sheetData>
  <mergeCells count="6">
    <mergeCell ref="Q1:Q2"/>
    <mergeCell ref="B1:D1"/>
    <mergeCell ref="E1:G1"/>
    <mergeCell ref="H1:J1"/>
    <mergeCell ref="K1:M1"/>
    <mergeCell ref="N1:P1"/>
  </mergeCells>
  <phoneticPr fontId="5" type="noConversion"/>
  <pageMargins left="0.16" right="0.16" top="0.98425196850393704" bottom="0.98425196850393704" header="0.51181102362204722" footer="0.51181102362204722"/>
  <pageSetup paperSize="9" scale="83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76"/>
  <sheetViews>
    <sheetView view="pageBreakPreview" zoomScaleSheetLayoutView="100" workbookViewId="0">
      <selection activeCell="H10" sqref="H10"/>
    </sheetView>
  </sheetViews>
  <sheetFormatPr defaultRowHeight="12.75"/>
  <cols>
    <col min="3" max="3" width="12.7109375" customWidth="1"/>
    <col min="5" max="7" width="16.42578125" customWidth="1"/>
    <col min="8" max="8" width="14.28515625" customWidth="1"/>
    <col min="9" max="12" width="16.5703125" hidden="1" customWidth="1"/>
    <col min="13" max="13" width="15.28515625" hidden="1" customWidth="1"/>
    <col min="14" max="14" width="12.5703125" hidden="1" customWidth="1"/>
    <col min="15" max="15" width="9.140625" hidden="1" customWidth="1"/>
    <col min="16" max="16" width="0" hidden="1" customWidth="1"/>
  </cols>
  <sheetData>
    <row r="1" spans="1:15" s="2" customFormat="1" ht="18" customHeight="1">
      <c r="A1" s="85" t="s">
        <v>30</v>
      </c>
      <c r="B1" s="85"/>
      <c r="C1" s="85"/>
      <c r="D1" s="85"/>
      <c r="E1" s="85"/>
      <c r="F1" s="85"/>
      <c r="G1" s="85"/>
      <c r="H1" s="85"/>
      <c r="I1" s="49"/>
      <c r="J1" s="49"/>
      <c r="K1" s="49"/>
      <c r="L1" s="49"/>
    </row>
    <row r="2" spans="1:15" s="2" customFormat="1" ht="15.75" customHeight="1">
      <c r="A2" s="99" t="s">
        <v>0</v>
      </c>
      <c r="B2" s="100"/>
      <c r="C2" s="101"/>
      <c r="D2" s="92" t="s">
        <v>28</v>
      </c>
      <c r="E2" s="92" t="s">
        <v>3</v>
      </c>
      <c r="F2" s="95" t="s">
        <v>4</v>
      </c>
      <c r="G2" s="96"/>
      <c r="H2" s="97"/>
      <c r="I2" s="49"/>
      <c r="J2" s="49"/>
      <c r="K2" s="49"/>
      <c r="L2" s="49"/>
    </row>
    <row r="3" spans="1:15" s="2" customFormat="1" ht="45.75" customHeight="1">
      <c r="A3" s="102"/>
      <c r="B3" s="103"/>
      <c r="C3" s="104"/>
      <c r="D3" s="93"/>
      <c r="E3" s="93"/>
      <c r="F3" s="95" t="s">
        <v>99</v>
      </c>
      <c r="G3" s="97"/>
      <c r="H3" s="92" t="s">
        <v>129</v>
      </c>
      <c r="I3" s="49"/>
      <c r="J3" s="49"/>
      <c r="K3" s="49"/>
      <c r="L3" s="49"/>
    </row>
    <row r="4" spans="1:15" s="2" customFormat="1" ht="34.5" customHeight="1">
      <c r="A4" s="105"/>
      <c r="B4" s="78"/>
      <c r="C4" s="106"/>
      <c r="D4" s="94"/>
      <c r="E4" s="94"/>
      <c r="F4" s="9" t="s">
        <v>194</v>
      </c>
      <c r="G4" s="9" t="s">
        <v>195</v>
      </c>
      <c r="H4" s="94"/>
      <c r="I4" s="49"/>
      <c r="J4" s="49"/>
      <c r="K4" s="49"/>
      <c r="L4" s="49"/>
    </row>
    <row r="5" spans="1:15" s="2" customFormat="1" ht="30" customHeight="1">
      <c r="A5" s="62" t="s">
        <v>24</v>
      </c>
      <c r="B5" s="62"/>
      <c r="C5" s="62"/>
      <c r="D5" s="9" t="s">
        <v>29</v>
      </c>
      <c r="E5" s="10">
        <f>G5+H5</f>
        <v>0</v>
      </c>
      <c r="F5" s="10"/>
      <c r="G5" s="10"/>
      <c r="H5" s="10"/>
      <c r="I5" s="51" t="s">
        <v>181</v>
      </c>
      <c r="J5" s="51" t="s">
        <v>178</v>
      </c>
      <c r="K5" s="51" t="s">
        <v>179</v>
      </c>
      <c r="L5" s="51" t="s">
        <v>180</v>
      </c>
      <c r="M5" s="2" t="s">
        <v>193</v>
      </c>
    </row>
    <row r="6" spans="1:15" s="2" customFormat="1" ht="19.5" customHeight="1">
      <c r="A6" s="98" t="s">
        <v>5</v>
      </c>
      <c r="B6" s="98"/>
      <c r="C6" s="98"/>
      <c r="D6" s="9" t="s">
        <v>29</v>
      </c>
      <c r="E6" s="53">
        <f>G6+H6+F6</f>
        <v>50281513.329999998</v>
      </c>
      <c r="F6" s="53">
        <f>K6</f>
        <v>18806587.920000002</v>
      </c>
      <c r="G6" s="53">
        <f>M6</f>
        <v>31474925.41</v>
      </c>
      <c r="H6" s="10"/>
      <c r="I6" s="52">
        <f>I8+I15+I20+I13</f>
        <v>50281513.329999998</v>
      </c>
      <c r="J6" s="52">
        <f>J8+J15+J20+J13</f>
        <v>29495015.039999999</v>
      </c>
      <c r="K6" s="52">
        <f>K8+K15+K20+K13</f>
        <v>18806587.920000002</v>
      </c>
      <c r="L6" s="52">
        <f>L8+L15+L20+L13</f>
        <v>1979910.37</v>
      </c>
      <c r="M6" s="49">
        <f>J6+L6</f>
        <v>31474925.41</v>
      </c>
      <c r="N6" s="49">
        <f>M6+K6</f>
        <v>50281513.329999998</v>
      </c>
      <c r="O6" s="49">
        <f>E6-N6</f>
        <v>0</v>
      </c>
    </row>
    <row r="7" spans="1:15" s="2" customFormat="1" ht="15.75" customHeight="1">
      <c r="A7" s="62" t="s">
        <v>6</v>
      </c>
      <c r="B7" s="62"/>
      <c r="C7" s="62"/>
      <c r="D7" s="9" t="s">
        <v>29</v>
      </c>
      <c r="E7" s="52"/>
      <c r="F7" s="52"/>
      <c r="G7" s="52"/>
      <c r="H7" s="10"/>
      <c r="I7" s="52">
        <f t="shared" ref="I7:I63" si="0">J7+K7+L7</f>
        <v>0</v>
      </c>
      <c r="J7" s="52"/>
      <c r="K7" s="52"/>
      <c r="L7" s="52"/>
      <c r="M7" s="49">
        <f t="shared" ref="M7:M70" si="1">J7+L7</f>
        <v>0</v>
      </c>
      <c r="N7" s="49">
        <f t="shared" ref="N7:N70" si="2">M7+K7</f>
        <v>0</v>
      </c>
      <c r="O7" s="49">
        <f t="shared" ref="O7:O70" si="3">E7-N7</f>
        <v>0</v>
      </c>
    </row>
    <row r="8" spans="1:15" s="2" customFormat="1" ht="31.5" customHeight="1">
      <c r="A8" s="62" t="s">
        <v>120</v>
      </c>
      <c r="B8" s="62"/>
      <c r="C8" s="62"/>
      <c r="D8" s="9" t="s">
        <v>29</v>
      </c>
      <c r="E8" s="52">
        <f t="shared" ref="E8:E13" si="4">G8+H8+F8</f>
        <v>16291000</v>
      </c>
      <c r="F8" s="52">
        <f t="shared" ref="F8:F13" si="5">K8</f>
        <v>16291000</v>
      </c>
      <c r="G8" s="52">
        <f t="shared" ref="G8:G13" si="6">M8</f>
        <v>0</v>
      </c>
      <c r="H8" s="10"/>
      <c r="I8" s="52">
        <f>I9+I10+I11+I12</f>
        <v>16291000</v>
      </c>
      <c r="J8" s="52"/>
      <c r="K8" s="52">
        <f>K9+K10+K11+K12</f>
        <v>16291000</v>
      </c>
      <c r="L8" s="52"/>
      <c r="M8" s="49">
        <f t="shared" si="1"/>
        <v>0</v>
      </c>
      <c r="N8" s="49">
        <f t="shared" si="2"/>
        <v>16291000</v>
      </c>
      <c r="O8" s="49">
        <f t="shared" si="3"/>
        <v>0</v>
      </c>
    </row>
    <row r="9" spans="1:15" s="2" customFormat="1" ht="31.5" customHeight="1">
      <c r="A9" s="66" t="s">
        <v>175</v>
      </c>
      <c r="B9" s="67"/>
      <c r="C9" s="68"/>
      <c r="D9" s="9"/>
      <c r="E9" s="52">
        <f t="shared" si="4"/>
        <v>3697000</v>
      </c>
      <c r="F9" s="52">
        <f t="shared" si="5"/>
        <v>3697000</v>
      </c>
      <c r="G9" s="52">
        <f t="shared" si="6"/>
        <v>0</v>
      </c>
      <c r="H9" s="10"/>
      <c r="I9" s="52">
        <f t="shared" si="0"/>
        <v>3697000</v>
      </c>
      <c r="J9" s="52"/>
      <c r="K9" s="52">
        <v>3697000</v>
      </c>
      <c r="L9" s="52"/>
      <c r="M9" s="49">
        <f t="shared" si="1"/>
        <v>0</v>
      </c>
      <c r="N9" s="49">
        <f t="shared" si="2"/>
        <v>3697000</v>
      </c>
      <c r="O9" s="49">
        <f t="shared" si="3"/>
        <v>0</v>
      </c>
    </row>
    <row r="10" spans="1:15" s="2" customFormat="1" ht="31.5" customHeight="1">
      <c r="A10" s="66" t="s">
        <v>176</v>
      </c>
      <c r="B10" s="67"/>
      <c r="C10" s="68"/>
      <c r="D10" s="9"/>
      <c r="E10" s="52">
        <f t="shared" si="4"/>
        <v>9133000</v>
      </c>
      <c r="F10" s="52">
        <f t="shared" si="5"/>
        <v>9133000</v>
      </c>
      <c r="G10" s="52">
        <f t="shared" si="6"/>
        <v>0</v>
      </c>
      <c r="H10" s="10"/>
      <c r="I10" s="52">
        <f t="shared" si="0"/>
        <v>9133000</v>
      </c>
      <c r="J10" s="52"/>
      <c r="K10" s="52">
        <v>9133000</v>
      </c>
      <c r="L10" s="52"/>
      <c r="M10" s="49">
        <f t="shared" si="1"/>
        <v>0</v>
      </c>
      <c r="N10" s="49">
        <f t="shared" si="2"/>
        <v>9133000</v>
      </c>
      <c r="O10" s="49">
        <f t="shared" si="3"/>
        <v>0</v>
      </c>
    </row>
    <row r="11" spans="1:15" s="2" customFormat="1" ht="31.5" customHeight="1">
      <c r="A11" s="66" t="s">
        <v>177</v>
      </c>
      <c r="B11" s="67"/>
      <c r="C11" s="68"/>
      <c r="D11" s="9"/>
      <c r="E11" s="52">
        <f t="shared" si="4"/>
        <v>198000</v>
      </c>
      <c r="F11" s="52">
        <f t="shared" si="5"/>
        <v>198000</v>
      </c>
      <c r="G11" s="52">
        <f t="shared" si="6"/>
        <v>0</v>
      </c>
      <c r="H11" s="10"/>
      <c r="I11" s="52">
        <f t="shared" si="0"/>
        <v>198000</v>
      </c>
      <c r="J11" s="52"/>
      <c r="K11" s="52">
        <v>198000</v>
      </c>
      <c r="L11" s="52"/>
      <c r="M11" s="49">
        <f t="shared" si="1"/>
        <v>0</v>
      </c>
      <c r="N11" s="49">
        <f t="shared" si="2"/>
        <v>198000</v>
      </c>
      <c r="O11" s="49">
        <f t="shared" si="3"/>
        <v>0</v>
      </c>
    </row>
    <row r="12" spans="1:15" s="2" customFormat="1" ht="31.5" customHeight="1">
      <c r="A12" s="59" t="s">
        <v>188</v>
      </c>
      <c r="B12" s="60"/>
      <c r="C12" s="61"/>
      <c r="D12" s="9"/>
      <c r="E12" s="52">
        <f t="shared" si="4"/>
        <v>3263000</v>
      </c>
      <c r="F12" s="52">
        <f t="shared" si="5"/>
        <v>3263000</v>
      </c>
      <c r="G12" s="52">
        <f t="shared" si="6"/>
        <v>0</v>
      </c>
      <c r="H12" s="10"/>
      <c r="I12" s="52">
        <f t="shared" si="0"/>
        <v>3263000</v>
      </c>
      <c r="J12" s="52"/>
      <c r="K12" s="52">
        <v>3263000</v>
      </c>
      <c r="L12" s="52"/>
      <c r="M12" s="49">
        <f t="shared" si="1"/>
        <v>0</v>
      </c>
      <c r="N12" s="49">
        <f t="shared" si="2"/>
        <v>3263000</v>
      </c>
      <c r="O12" s="49">
        <f t="shared" si="3"/>
        <v>0</v>
      </c>
    </row>
    <row r="13" spans="1:15" s="2" customFormat="1" ht="31.5" customHeight="1">
      <c r="A13" s="59" t="s">
        <v>187</v>
      </c>
      <c r="B13" s="60"/>
      <c r="C13" s="61"/>
      <c r="D13" s="9"/>
      <c r="E13" s="52">
        <f t="shared" si="4"/>
        <v>2515587.92</v>
      </c>
      <c r="F13" s="52">
        <f t="shared" si="5"/>
        <v>2515587.92</v>
      </c>
      <c r="G13" s="52">
        <f t="shared" si="6"/>
        <v>0</v>
      </c>
      <c r="H13" s="10"/>
      <c r="I13" s="52">
        <f t="shared" si="0"/>
        <v>2515587.92</v>
      </c>
      <c r="J13" s="52"/>
      <c r="K13" s="52">
        <v>2515587.92</v>
      </c>
      <c r="L13" s="52"/>
      <c r="M13" s="49">
        <f t="shared" si="1"/>
        <v>0</v>
      </c>
      <c r="N13" s="49">
        <f t="shared" si="2"/>
        <v>2515587.92</v>
      </c>
      <c r="O13" s="49">
        <f t="shared" si="3"/>
        <v>0</v>
      </c>
    </row>
    <row r="14" spans="1:15" s="2" customFormat="1" ht="15.75" hidden="1" customHeight="1">
      <c r="A14" s="62" t="s">
        <v>52</v>
      </c>
      <c r="B14" s="62"/>
      <c r="C14" s="62"/>
      <c r="D14" s="9"/>
      <c r="E14" s="52"/>
      <c r="F14" s="52"/>
      <c r="G14" s="52"/>
      <c r="H14" s="10"/>
      <c r="I14" s="52">
        <f t="shared" si="0"/>
        <v>0</v>
      </c>
      <c r="J14" s="52"/>
      <c r="K14" s="52"/>
      <c r="L14" s="52"/>
      <c r="M14" s="49">
        <f t="shared" si="1"/>
        <v>0</v>
      </c>
      <c r="N14" s="49">
        <f t="shared" si="2"/>
        <v>0</v>
      </c>
      <c r="O14" s="49">
        <f t="shared" si="3"/>
        <v>0</v>
      </c>
    </row>
    <row r="15" spans="1:15" s="2" customFormat="1" ht="110.25" customHeight="1">
      <c r="A15" s="62" t="s">
        <v>130</v>
      </c>
      <c r="B15" s="62"/>
      <c r="C15" s="62"/>
      <c r="D15" s="9" t="s">
        <v>29</v>
      </c>
      <c r="E15" s="52">
        <f>G15+H15+F15</f>
        <v>1979910.37</v>
      </c>
      <c r="F15" s="52">
        <f>K15</f>
        <v>0</v>
      </c>
      <c r="G15" s="52">
        <f>M15</f>
        <v>1979910.37</v>
      </c>
      <c r="H15" s="10"/>
      <c r="I15" s="52">
        <f t="shared" si="0"/>
        <v>1979910.37</v>
      </c>
      <c r="J15" s="52"/>
      <c r="K15" s="52"/>
      <c r="L15" s="52">
        <f>L17</f>
        <v>1979910.37</v>
      </c>
      <c r="M15" s="49">
        <f t="shared" si="1"/>
        <v>1979910.37</v>
      </c>
      <c r="N15" s="49">
        <f t="shared" si="2"/>
        <v>1979910.37</v>
      </c>
      <c r="O15" s="49">
        <f t="shared" si="3"/>
        <v>0</v>
      </c>
    </row>
    <row r="16" spans="1:15" s="2" customFormat="1" ht="16.5" customHeight="1">
      <c r="A16" s="62" t="s">
        <v>6</v>
      </c>
      <c r="B16" s="62"/>
      <c r="C16" s="62"/>
      <c r="D16" s="9" t="s">
        <v>29</v>
      </c>
      <c r="E16" s="52"/>
      <c r="F16" s="52"/>
      <c r="G16" s="52"/>
      <c r="H16" s="10"/>
      <c r="I16" s="52">
        <f t="shared" si="0"/>
        <v>0</v>
      </c>
      <c r="J16" s="52"/>
      <c r="K16" s="52"/>
      <c r="L16" s="52"/>
      <c r="M16" s="49">
        <f t="shared" si="1"/>
        <v>0</v>
      </c>
      <c r="N16" s="49">
        <f t="shared" si="2"/>
        <v>0</v>
      </c>
      <c r="O16" s="49">
        <f t="shared" si="3"/>
        <v>0</v>
      </c>
    </row>
    <row r="17" spans="1:15" s="2" customFormat="1" ht="16.5" customHeight="1">
      <c r="A17" s="66" t="s">
        <v>174</v>
      </c>
      <c r="B17" s="67"/>
      <c r="C17" s="68"/>
      <c r="D17" s="9" t="s">
        <v>29</v>
      </c>
      <c r="E17" s="52">
        <f>G17+H17+F17</f>
        <v>1979910.37</v>
      </c>
      <c r="F17" s="52">
        <f>K17</f>
        <v>0</v>
      </c>
      <c r="G17" s="52">
        <f>M17</f>
        <v>1979910.37</v>
      </c>
      <c r="H17" s="10"/>
      <c r="I17" s="52">
        <f t="shared" si="0"/>
        <v>1979910.37</v>
      </c>
      <c r="J17" s="52"/>
      <c r="K17" s="52"/>
      <c r="L17" s="52">
        <v>1979910.37</v>
      </c>
      <c r="M17" s="49">
        <f t="shared" si="1"/>
        <v>1979910.37</v>
      </c>
      <c r="N17" s="49">
        <f t="shared" si="2"/>
        <v>1979910.37</v>
      </c>
      <c r="O17" s="49">
        <f t="shared" si="3"/>
        <v>0</v>
      </c>
    </row>
    <row r="18" spans="1:15" s="2" customFormat="1" ht="16.5" hidden="1" customHeight="1">
      <c r="A18" s="66" t="s">
        <v>49</v>
      </c>
      <c r="B18" s="67"/>
      <c r="C18" s="68"/>
      <c r="D18" s="9" t="s">
        <v>29</v>
      </c>
      <c r="E18" s="52">
        <f>G18+H18+F18</f>
        <v>0</v>
      </c>
      <c r="F18" s="52">
        <f>K18</f>
        <v>0</v>
      </c>
      <c r="G18" s="52">
        <f>M18</f>
        <v>0</v>
      </c>
      <c r="H18" s="10"/>
      <c r="I18" s="52">
        <f t="shared" si="0"/>
        <v>0</v>
      </c>
      <c r="J18" s="52"/>
      <c r="K18" s="52"/>
      <c r="L18" s="52"/>
      <c r="M18" s="49">
        <f t="shared" si="1"/>
        <v>0</v>
      </c>
      <c r="N18" s="49">
        <f t="shared" si="2"/>
        <v>0</v>
      </c>
      <c r="O18" s="49">
        <f t="shared" si="3"/>
        <v>0</v>
      </c>
    </row>
    <row r="19" spans="1:15" s="2" customFormat="1" ht="16.5" hidden="1" customHeight="1">
      <c r="A19" s="23"/>
      <c r="B19" s="19"/>
      <c r="C19" s="24"/>
      <c r="D19" s="9"/>
      <c r="E19" s="52">
        <f>G19+H19+F19</f>
        <v>0</v>
      </c>
      <c r="F19" s="52">
        <f>K19</f>
        <v>0</v>
      </c>
      <c r="G19" s="52">
        <f>M19</f>
        <v>0</v>
      </c>
      <c r="H19" s="10"/>
      <c r="I19" s="52">
        <f t="shared" si="0"/>
        <v>0</v>
      </c>
      <c r="J19" s="52"/>
      <c r="K19" s="52"/>
      <c r="L19" s="52"/>
      <c r="M19" s="49">
        <f t="shared" si="1"/>
        <v>0</v>
      </c>
      <c r="N19" s="49">
        <f t="shared" si="2"/>
        <v>0</v>
      </c>
      <c r="O19" s="49">
        <f t="shared" si="3"/>
        <v>0</v>
      </c>
    </row>
    <row r="20" spans="1:15" s="2" customFormat="1" ht="33" customHeight="1">
      <c r="A20" s="62" t="s">
        <v>50</v>
      </c>
      <c r="B20" s="62"/>
      <c r="C20" s="62"/>
      <c r="D20" s="9" t="s">
        <v>29</v>
      </c>
      <c r="E20" s="52">
        <f>G20+H20+F20</f>
        <v>29495015.039999999</v>
      </c>
      <c r="F20" s="52">
        <f>K20</f>
        <v>0</v>
      </c>
      <c r="G20" s="52">
        <f>M20</f>
        <v>29495015.039999999</v>
      </c>
      <c r="H20" s="10"/>
      <c r="I20" s="52">
        <f t="shared" si="0"/>
        <v>29495015.039999999</v>
      </c>
      <c r="J20" s="52">
        <v>29495015.039999999</v>
      </c>
      <c r="K20" s="52"/>
      <c r="L20" s="52"/>
      <c r="M20" s="49">
        <f t="shared" si="1"/>
        <v>29495015.039999999</v>
      </c>
      <c r="N20" s="49">
        <f t="shared" si="2"/>
        <v>29495015.039999999</v>
      </c>
      <c r="O20" s="49">
        <f t="shared" si="3"/>
        <v>0</v>
      </c>
    </row>
    <row r="21" spans="1:15" s="2" customFormat="1" ht="15" hidden="1" customHeight="1">
      <c r="A21" s="110" t="s">
        <v>6</v>
      </c>
      <c r="B21" s="111"/>
      <c r="C21" s="112"/>
      <c r="D21" s="32" t="s">
        <v>29</v>
      </c>
      <c r="E21" s="52"/>
      <c r="F21" s="54"/>
      <c r="G21" s="54"/>
      <c r="H21" s="33"/>
      <c r="I21" s="52">
        <f t="shared" si="0"/>
        <v>0</v>
      </c>
      <c r="J21" s="52"/>
      <c r="K21" s="52"/>
      <c r="L21" s="52"/>
      <c r="M21" s="49">
        <f t="shared" si="1"/>
        <v>0</v>
      </c>
      <c r="N21" s="49">
        <f t="shared" si="2"/>
        <v>0</v>
      </c>
      <c r="O21" s="49">
        <f t="shared" si="3"/>
        <v>0</v>
      </c>
    </row>
    <row r="22" spans="1:15" s="2" customFormat="1" ht="30" hidden="1" customHeight="1">
      <c r="A22" s="66" t="s">
        <v>175</v>
      </c>
      <c r="B22" s="67"/>
      <c r="C22" s="68"/>
      <c r="D22" s="32"/>
      <c r="E22" s="52">
        <f>G22+H22+F22</f>
        <v>0</v>
      </c>
      <c r="F22" s="52">
        <f>K22</f>
        <v>0</v>
      </c>
      <c r="G22" s="52">
        <f>M22</f>
        <v>0</v>
      </c>
      <c r="H22" s="33"/>
      <c r="I22" s="52">
        <f t="shared" si="0"/>
        <v>0</v>
      </c>
      <c r="J22" s="52"/>
      <c r="K22" s="52"/>
      <c r="L22" s="52"/>
      <c r="M22" s="49">
        <f t="shared" si="1"/>
        <v>0</v>
      </c>
      <c r="N22" s="49">
        <f t="shared" si="2"/>
        <v>0</v>
      </c>
      <c r="O22" s="49">
        <f t="shared" si="3"/>
        <v>0</v>
      </c>
    </row>
    <row r="23" spans="1:15" s="2" customFormat="1" ht="15" hidden="1" customHeight="1">
      <c r="A23" s="66" t="s">
        <v>176</v>
      </c>
      <c r="B23" s="67"/>
      <c r="C23" s="68"/>
      <c r="D23" s="32"/>
      <c r="E23" s="52">
        <f>G23+H23+F23</f>
        <v>0</v>
      </c>
      <c r="F23" s="52">
        <f>K23</f>
        <v>0</v>
      </c>
      <c r="G23" s="52">
        <f>M23</f>
        <v>0</v>
      </c>
      <c r="H23" s="33"/>
      <c r="I23" s="52">
        <f t="shared" si="0"/>
        <v>0</v>
      </c>
      <c r="J23" s="52"/>
      <c r="K23" s="52"/>
      <c r="L23" s="52"/>
      <c r="M23" s="49">
        <f t="shared" si="1"/>
        <v>0</v>
      </c>
      <c r="N23" s="49">
        <f t="shared" si="2"/>
        <v>0</v>
      </c>
      <c r="O23" s="49">
        <f t="shared" si="3"/>
        <v>0</v>
      </c>
    </row>
    <row r="24" spans="1:15" s="2" customFormat="1" ht="32.25" hidden="1" customHeight="1">
      <c r="A24" s="66" t="s">
        <v>177</v>
      </c>
      <c r="B24" s="67"/>
      <c r="C24" s="68"/>
      <c r="D24" s="32"/>
      <c r="E24" s="52">
        <f>G24+H24+F24</f>
        <v>0</v>
      </c>
      <c r="F24" s="52">
        <f>K24</f>
        <v>0</v>
      </c>
      <c r="G24" s="52">
        <f>M24</f>
        <v>0</v>
      </c>
      <c r="H24" s="33"/>
      <c r="I24" s="52">
        <f t="shared" si="0"/>
        <v>0</v>
      </c>
      <c r="J24" s="52"/>
      <c r="K24" s="52"/>
      <c r="L24" s="52"/>
      <c r="M24" s="49">
        <f t="shared" si="1"/>
        <v>0</v>
      </c>
      <c r="N24" s="49">
        <f t="shared" si="2"/>
        <v>0</v>
      </c>
      <c r="O24" s="49">
        <f t="shared" si="3"/>
        <v>0</v>
      </c>
    </row>
    <row r="25" spans="1:15" s="2" customFormat="1" ht="32.25" hidden="1" customHeight="1">
      <c r="A25" s="62" t="s">
        <v>53</v>
      </c>
      <c r="B25" s="62"/>
      <c r="C25" s="62"/>
      <c r="D25" s="9" t="s">
        <v>29</v>
      </c>
      <c r="E25" s="52">
        <f>G25+H25+F25</f>
        <v>0</v>
      </c>
      <c r="F25" s="52">
        <f>K25</f>
        <v>0</v>
      </c>
      <c r="G25" s="52">
        <f>M25</f>
        <v>0</v>
      </c>
      <c r="H25" s="10"/>
      <c r="I25" s="52">
        <f t="shared" si="0"/>
        <v>0</v>
      </c>
      <c r="J25" s="52"/>
      <c r="K25" s="52"/>
      <c r="L25" s="52"/>
      <c r="M25" s="49">
        <f t="shared" si="1"/>
        <v>0</v>
      </c>
      <c r="N25" s="49">
        <f t="shared" si="2"/>
        <v>0</v>
      </c>
      <c r="O25" s="49">
        <f t="shared" si="3"/>
        <v>0</v>
      </c>
    </row>
    <row r="26" spans="1:15" s="2" customFormat="1" ht="36" hidden="1" customHeight="1">
      <c r="A26" s="62" t="s">
        <v>27</v>
      </c>
      <c r="B26" s="62"/>
      <c r="C26" s="62"/>
      <c r="D26" s="9" t="s">
        <v>29</v>
      </c>
      <c r="E26" s="52">
        <f>E5+E6-E27</f>
        <v>0</v>
      </c>
      <c r="F26" s="52">
        <f>F5+F6-F27</f>
        <v>0</v>
      </c>
      <c r="G26" s="52">
        <f>G5+G6-G27</f>
        <v>0</v>
      </c>
      <c r="H26" s="10"/>
      <c r="I26" s="52">
        <f>J26+K26+L26</f>
        <v>0</v>
      </c>
      <c r="J26" s="52">
        <f>J6-J29-J64-J99-J134</f>
        <v>0</v>
      </c>
      <c r="K26" s="52">
        <f>K6-K29-K64-K99-K134</f>
        <v>0</v>
      </c>
      <c r="L26" s="52">
        <f>L6-L29</f>
        <v>0</v>
      </c>
      <c r="M26" s="49">
        <f t="shared" si="1"/>
        <v>0</v>
      </c>
      <c r="N26" s="49">
        <f t="shared" si="2"/>
        <v>0</v>
      </c>
      <c r="O26" s="49">
        <f t="shared" si="3"/>
        <v>0</v>
      </c>
    </row>
    <row r="27" spans="1:15" s="21" customFormat="1" ht="13.5" customHeight="1">
      <c r="A27" s="98" t="s">
        <v>7</v>
      </c>
      <c r="B27" s="98"/>
      <c r="C27" s="98"/>
      <c r="D27" s="12">
        <v>900</v>
      </c>
      <c r="E27" s="53">
        <f>E29+E64+E99+E134</f>
        <v>50281513.330000006</v>
      </c>
      <c r="F27" s="53">
        <f>F29+F64+F99+F134</f>
        <v>18806587.920000002</v>
      </c>
      <c r="G27" s="53">
        <f>G29+G64+G99+G134</f>
        <v>31474925.409999996</v>
      </c>
      <c r="H27" s="20"/>
      <c r="I27" s="52">
        <f>J29+K29+L29</f>
        <v>18422948.359999999</v>
      </c>
      <c r="J27" s="20"/>
      <c r="K27" s="20"/>
      <c r="L27" s="20"/>
      <c r="M27" s="49">
        <f t="shared" si="1"/>
        <v>0</v>
      </c>
      <c r="N27" s="49">
        <f t="shared" si="2"/>
        <v>0</v>
      </c>
      <c r="O27" s="49">
        <f t="shared" si="3"/>
        <v>50281513.330000006</v>
      </c>
    </row>
    <row r="28" spans="1:15" s="2" customFormat="1" ht="14.25" customHeight="1">
      <c r="A28" s="62" t="s">
        <v>6</v>
      </c>
      <c r="B28" s="62"/>
      <c r="C28" s="62"/>
      <c r="D28" s="9"/>
      <c r="E28" s="52"/>
      <c r="F28" s="52"/>
      <c r="G28" s="52"/>
      <c r="H28" s="10"/>
      <c r="I28" s="10"/>
      <c r="J28" s="10"/>
      <c r="K28" s="10"/>
      <c r="L28" s="10"/>
      <c r="M28" s="49">
        <f t="shared" si="1"/>
        <v>0</v>
      </c>
      <c r="N28" s="49">
        <f t="shared" si="2"/>
        <v>0</v>
      </c>
      <c r="O28" s="49">
        <f t="shared" si="3"/>
        <v>0</v>
      </c>
    </row>
    <row r="29" spans="1:15" s="2" customFormat="1" ht="29.25" customHeight="1">
      <c r="A29" s="89" t="s">
        <v>189</v>
      </c>
      <c r="B29" s="90"/>
      <c r="C29" s="91"/>
      <c r="D29" s="55"/>
      <c r="E29" s="53">
        <f>G29+H29+F29</f>
        <v>18422948.359999999</v>
      </c>
      <c r="F29" s="53">
        <f>K29</f>
        <v>3732715.8400000003</v>
      </c>
      <c r="G29" s="53">
        <f>M29</f>
        <v>14690232.519999998</v>
      </c>
      <c r="H29" s="10"/>
      <c r="I29" s="52">
        <f>J29+K29+L29</f>
        <v>18422948.359999999</v>
      </c>
      <c r="J29" s="52">
        <f>J30+J35+J51</f>
        <v>12710322.149999999</v>
      </c>
      <c r="K29" s="52">
        <f>K30+K37+K38+K39+K41+K42+K50+K56+K61+K53</f>
        <v>3732715.8400000003</v>
      </c>
      <c r="L29" s="52">
        <f>L30+L35+L43+L45+L46+L50+L51</f>
        <v>1979910.3699999999</v>
      </c>
      <c r="M29" s="49">
        <f t="shared" si="1"/>
        <v>14690232.519999998</v>
      </c>
      <c r="N29" s="49">
        <f t="shared" si="2"/>
        <v>18422948.359999999</v>
      </c>
      <c r="O29" s="49">
        <f t="shared" si="3"/>
        <v>0</v>
      </c>
    </row>
    <row r="30" spans="1:15" s="2" customFormat="1" ht="30" customHeight="1">
      <c r="A30" s="56" t="s">
        <v>92</v>
      </c>
      <c r="B30" s="56"/>
      <c r="C30" s="56"/>
      <c r="D30" s="17">
        <v>210</v>
      </c>
      <c r="E30" s="52">
        <f>G30+H30+F30</f>
        <v>11731759.229999999</v>
      </c>
      <c r="F30" s="52">
        <f>K30</f>
        <v>707329.65</v>
      </c>
      <c r="G30" s="52">
        <f>M30</f>
        <v>11024429.579999998</v>
      </c>
      <c r="H30" s="10"/>
      <c r="I30" s="52">
        <f>I32+I33+I34</f>
        <v>11731759.229999999</v>
      </c>
      <c r="J30" s="52">
        <f>J32+J33+J34</f>
        <v>9569679.629999999</v>
      </c>
      <c r="K30" s="52">
        <f>K32+K33+K34</f>
        <v>707329.65</v>
      </c>
      <c r="L30" s="52">
        <f>L32+L33+L34</f>
        <v>1454749.95</v>
      </c>
      <c r="M30" s="49">
        <f t="shared" si="1"/>
        <v>11024429.579999998</v>
      </c>
      <c r="N30" s="49">
        <f t="shared" si="2"/>
        <v>11731759.229999999</v>
      </c>
      <c r="O30" s="49">
        <f t="shared" si="3"/>
        <v>0</v>
      </c>
    </row>
    <row r="31" spans="1:15" s="2" customFormat="1" ht="16.5" customHeight="1">
      <c r="A31" s="57" t="s">
        <v>1</v>
      </c>
      <c r="B31" s="57"/>
      <c r="C31" s="57"/>
      <c r="D31" s="19"/>
      <c r="E31" s="52"/>
      <c r="F31" s="52"/>
      <c r="G31" s="52"/>
      <c r="H31" s="10"/>
      <c r="I31" s="52">
        <f t="shared" si="0"/>
        <v>0</v>
      </c>
      <c r="J31" s="52"/>
      <c r="K31" s="52"/>
      <c r="L31" s="52"/>
      <c r="M31" s="49">
        <f t="shared" si="1"/>
        <v>0</v>
      </c>
      <c r="N31" s="49">
        <f t="shared" si="2"/>
        <v>0</v>
      </c>
      <c r="O31" s="49">
        <f t="shared" si="3"/>
        <v>0</v>
      </c>
    </row>
    <row r="32" spans="1:15" s="2" customFormat="1" ht="16.5" customHeight="1">
      <c r="A32" s="62" t="s">
        <v>31</v>
      </c>
      <c r="B32" s="62"/>
      <c r="C32" s="62"/>
      <c r="D32" s="17">
        <v>211</v>
      </c>
      <c r="E32" s="52">
        <f>G32+H32+F32</f>
        <v>9594992.6199999992</v>
      </c>
      <c r="F32" s="52">
        <f>K32</f>
        <v>550947.62</v>
      </c>
      <c r="G32" s="52">
        <f>M32</f>
        <v>9044045</v>
      </c>
      <c r="H32" s="10"/>
      <c r="I32" s="52">
        <f t="shared" si="0"/>
        <v>9594992.6199999992</v>
      </c>
      <c r="J32" s="52">
        <v>7925916.25</v>
      </c>
      <c r="K32" s="52">
        <v>550947.62</v>
      </c>
      <c r="L32" s="52">
        <v>1118128.75</v>
      </c>
      <c r="M32" s="49">
        <f t="shared" si="1"/>
        <v>9044045</v>
      </c>
      <c r="N32" s="49">
        <f t="shared" si="2"/>
        <v>9594992.6199999992</v>
      </c>
      <c r="O32" s="49">
        <f t="shared" si="3"/>
        <v>0</v>
      </c>
    </row>
    <row r="33" spans="1:15" s="2" customFormat="1" ht="19.5" customHeight="1">
      <c r="A33" s="58" t="s">
        <v>32</v>
      </c>
      <c r="B33" s="58"/>
      <c r="C33" s="58"/>
      <c r="D33" s="17">
        <v>212</v>
      </c>
      <c r="E33" s="52">
        <f>G33+H33+F33</f>
        <v>0</v>
      </c>
      <c r="F33" s="52">
        <f>K33</f>
        <v>0</v>
      </c>
      <c r="G33" s="52">
        <f>M33</f>
        <v>0</v>
      </c>
      <c r="H33" s="10"/>
      <c r="I33" s="52">
        <f t="shared" si="0"/>
        <v>0</v>
      </c>
      <c r="J33" s="52"/>
      <c r="K33" s="52"/>
      <c r="L33" s="52"/>
      <c r="M33" s="49">
        <f t="shared" si="1"/>
        <v>0</v>
      </c>
      <c r="N33" s="49">
        <f t="shared" si="2"/>
        <v>0</v>
      </c>
      <c r="O33" s="49">
        <f t="shared" si="3"/>
        <v>0</v>
      </c>
    </row>
    <row r="34" spans="1:15" s="2" customFormat="1" ht="33.75" customHeight="1">
      <c r="A34" s="62" t="s">
        <v>33</v>
      </c>
      <c r="B34" s="62"/>
      <c r="C34" s="62"/>
      <c r="D34" s="17">
        <v>213</v>
      </c>
      <c r="E34" s="52">
        <f>G34+H34+F34</f>
        <v>2136766.61</v>
      </c>
      <c r="F34" s="52">
        <f>K34</f>
        <v>156382.03</v>
      </c>
      <c r="G34" s="52">
        <f>M34</f>
        <v>1980384.5799999998</v>
      </c>
      <c r="H34" s="10"/>
      <c r="I34" s="52">
        <f t="shared" si="0"/>
        <v>2136766.61</v>
      </c>
      <c r="J34" s="52">
        <v>1643763.38</v>
      </c>
      <c r="K34" s="52">
        <v>156382.03</v>
      </c>
      <c r="L34" s="52">
        <v>336621.2</v>
      </c>
      <c r="M34" s="49">
        <f t="shared" si="1"/>
        <v>1980384.5799999998</v>
      </c>
      <c r="N34" s="49">
        <f t="shared" si="2"/>
        <v>2136766.61</v>
      </c>
      <c r="O34" s="49">
        <f t="shared" si="3"/>
        <v>0</v>
      </c>
    </row>
    <row r="35" spans="1:15" s="2" customFormat="1" ht="16.5" customHeight="1">
      <c r="A35" s="62" t="s">
        <v>93</v>
      </c>
      <c r="B35" s="62"/>
      <c r="C35" s="62"/>
      <c r="D35" s="17">
        <v>220</v>
      </c>
      <c r="E35" s="52">
        <f>G35+H35+F35</f>
        <v>975269.92999999993</v>
      </c>
      <c r="F35" s="52">
        <f>K35</f>
        <v>0</v>
      </c>
      <c r="G35" s="52">
        <f>M35</f>
        <v>975269.92999999993</v>
      </c>
      <c r="H35" s="10"/>
      <c r="I35" s="52">
        <f t="shared" si="0"/>
        <v>975269.92999999993</v>
      </c>
      <c r="J35" s="52">
        <f>J36+J37+J38+J39+J40+J41+J42</f>
        <v>871604.61</v>
      </c>
      <c r="K35" s="10"/>
      <c r="L35" s="52">
        <f>L37+L38+L39+L40+L41+L42</f>
        <v>103665.32</v>
      </c>
      <c r="M35" s="49">
        <f t="shared" si="1"/>
        <v>975269.92999999993</v>
      </c>
      <c r="N35" s="49">
        <f t="shared" si="2"/>
        <v>975269.92999999993</v>
      </c>
      <c r="O35" s="49">
        <f t="shared" si="3"/>
        <v>0</v>
      </c>
    </row>
    <row r="36" spans="1:15" s="2" customFormat="1" ht="16.5" customHeight="1">
      <c r="A36" s="59" t="s">
        <v>1</v>
      </c>
      <c r="B36" s="60"/>
      <c r="C36" s="60"/>
      <c r="D36" s="17"/>
      <c r="E36" s="52"/>
      <c r="F36" s="52"/>
      <c r="G36" s="52"/>
      <c r="H36" s="10"/>
      <c r="I36" s="52">
        <f t="shared" si="0"/>
        <v>0</v>
      </c>
      <c r="J36" s="52"/>
      <c r="K36" s="52"/>
      <c r="L36" s="52"/>
      <c r="M36" s="49">
        <f t="shared" si="1"/>
        <v>0</v>
      </c>
      <c r="N36" s="49">
        <f t="shared" si="2"/>
        <v>0</v>
      </c>
      <c r="O36" s="49">
        <f t="shared" si="3"/>
        <v>0</v>
      </c>
    </row>
    <row r="37" spans="1:15" s="2" customFormat="1" ht="13.5" customHeight="1">
      <c r="A37" s="62" t="s">
        <v>34</v>
      </c>
      <c r="B37" s="62"/>
      <c r="C37" s="62"/>
      <c r="D37" s="17">
        <v>221</v>
      </c>
      <c r="E37" s="52">
        <f t="shared" ref="E37:E42" si="7">G37+H37+F37</f>
        <v>123069.01</v>
      </c>
      <c r="F37" s="52">
        <f t="shared" ref="F37:F43" si="8">K37</f>
        <v>123069.01</v>
      </c>
      <c r="G37" s="52">
        <f t="shared" ref="G37:G43" si="9">M37</f>
        <v>0</v>
      </c>
      <c r="H37" s="10"/>
      <c r="I37" s="52">
        <f t="shared" si="0"/>
        <v>123069.01</v>
      </c>
      <c r="J37" s="52"/>
      <c r="K37" s="52">
        <v>123069.01</v>
      </c>
      <c r="L37" s="52"/>
      <c r="M37" s="49">
        <f t="shared" si="1"/>
        <v>0</v>
      </c>
      <c r="N37" s="49">
        <f t="shared" si="2"/>
        <v>123069.01</v>
      </c>
      <c r="O37" s="49">
        <f t="shared" si="3"/>
        <v>0</v>
      </c>
    </row>
    <row r="38" spans="1:15" s="2" customFormat="1" ht="15.75" customHeight="1">
      <c r="A38" s="62" t="s">
        <v>35</v>
      </c>
      <c r="B38" s="62"/>
      <c r="C38" s="62"/>
      <c r="D38" s="17">
        <v>222</v>
      </c>
      <c r="E38" s="52">
        <f t="shared" si="7"/>
        <v>0</v>
      </c>
      <c r="F38" s="52">
        <f t="shared" si="8"/>
        <v>0</v>
      </c>
      <c r="G38" s="52">
        <f t="shared" si="9"/>
        <v>0</v>
      </c>
      <c r="H38" s="10"/>
      <c r="I38" s="52">
        <f t="shared" si="0"/>
        <v>0</v>
      </c>
      <c r="J38" s="52"/>
      <c r="K38" s="52"/>
      <c r="L38" s="52"/>
      <c r="M38" s="49">
        <f t="shared" si="1"/>
        <v>0</v>
      </c>
      <c r="N38" s="49">
        <f t="shared" si="2"/>
        <v>0</v>
      </c>
      <c r="O38" s="49">
        <f t="shared" si="3"/>
        <v>0</v>
      </c>
    </row>
    <row r="39" spans="1:15" s="2" customFormat="1" ht="14.25" customHeight="1">
      <c r="A39" s="62" t="s">
        <v>36</v>
      </c>
      <c r="B39" s="62"/>
      <c r="C39" s="62"/>
      <c r="D39" s="17">
        <v>223</v>
      </c>
      <c r="E39" s="52">
        <f t="shared" si="7"/>
        <v>236448.36</v>
      </c>
      <c r="F39" s="52">
        <f t="shared" si="8"/>
        <v>236448.36</v>
      </c>
      <c r="G39" s="52">
        <f t="shared" si="9"/>
        <v>0</v>
      </c>
      <c r="H39" s="10"/>
      <c r="I39" s="52">
        <f t="shared" si="0"/>
        <v>236448.36</v>
      </c>
      <c r="J39" s="52"/>
      <c r="K39" s="52">
        <v>236448.36</v>
      </c>
      <c r="L39" s="52"/>
      <c r="M39" s="49">
        <f t="shared" si="1"/>
        <v>0</v>
      </c>
      <c r="N39" s="49">
        <f t="shared" si="2"/>
        <v>236448.36</v>
      </c>
      <c r="O39" s="49">
        <f t="shared" si="3"/>
        <v>0</v>
      </c>
    </row>
    <row r="40" spans="1:15" s="2" customFormat="1" ht="30" customHeight="1">
      <c r="A40" s="62" t="s">
        <v>37</v>
      </c>
      <c r="B40" s="62"/>
      <c r="C40" s="62"/>
      <c r="D40" s="17">
        <v>224</v>
      </c>
      <c r="E40" s="52">
        <f t="shared" si="7"/>
        <v>590</v>
      </c>
      <c r="F40" s="52">
        <f t="shared" si="8"/>
        <v>0</v>
      </c>
      <c r="G40" s="52">
        <f t="shared" si="9"/>
        <v>590</v>
      </c>
      <c r="H40" s="10"/>
      <c r="I40" s="52">
        <f t="shared" si="0"/>
        <v>590</v>
      </c>
      <c r="J40" s="52"/>
      <c r="K40" s="52"/>
      <c r="L40" s="52">
        <v>590</v>
      </c>
      <c r="M40" s="49">
        <f t="shared" si="1"/>
        <v>590</v>
      </c>
      <c r="N40" s="49">
        <f t="shared" si="2"/>
        <v>590</v>
      </c>
      <c r="O40" s="49">
        <f t="shared" si="3"/>
        <v>0</v>
      </c>
    </row>
    <row r="41" spans="1:15" s="2" customFormat="1" ht="30.75" customHeight="1">
      <c r="A41" s="62" t="s">
        <v>38</v>
      </c>
      <c r="B41" s="62"/>
      <c r="C41" s="62"/>
      <c r="D41" s="17">
        <v>225</v>
      </c>
      <c r="E41" s="52">
        <f t="shared" si="7"/>
        <v>619174.62</v>
      </c>
      <c r="F41" s="52">
        <f t="shared" si="8"/>
        <v>619174.62</v>
      </c>
      <c r="G41" s="52">
        <f t="shared" si="9"/>
        <v>0</v>
      </c>
      <c r="H41" s="10"/>
      <c r="I41" s="52">
        <f t="shared" si="0"/>
        <v>619174.62</v>
      </c>
      <c r="J41" s="52"/>
      <c r="K41" s="52">
        <v>619174.62</v>
      </c>
      <c r="L41" s="52"/>
      <c r="M41" s="49">
        <f t="shared" si="1"/>
        <v>0</v>
      </c>
      <c r="N41" s="49">
        <f t="shared" si="2"/>
        <v>619174.62</v>
      </c>
      <c r="O41" s="49">
        <f t="shared" si="3"/>
        <v>0</v>
      </c>
    </row>
    <row r="42" spans="1:15" s="2" customFormat="1" ht="15.75" customHeight="1">
      <c r="A42" s="62" t="s">
        <v>39</v>
      </c>
      <c r="B42" s="62"/>
      <c r="C42" s="62"/>
      <c r="D42" s="17">
        <v>226</v>
      </c>
      <c r="E42" s="52">
        <f t="shared" si="7"/>
        <v>1407489.69</v>
      </c>
      <c r="F42" s="52">
        <f t="shared" si="8"/>
        <v>432809.76</v>
      </c>
      <c r="G42" s="52">
        <f t="shared" si="9"/>
        <v>974679.92999999993</v>
      </c>
      <c r="H42" s="10"/>
      <c r="I42" s="52">
        <f t="shared" si="0"/>
        <v>1407489.6900000002</v>
      </c>
      <c r="J42" s="52">
        <v>871604.61</v>
      </c>
      <c r="K42" s="52">
        <v>432809.76</v>
      </c>
      <c r="L42" s="52">
        <v>103075.32</v>
      </c>
      <c r="M42" s="49">
        <f t="shared" si="1"/>
        <v>974679.92999999993</v>
      </c>
      <c r="N42" s="49">
        <f t="shared" si="2"/>
        <v>1407489.69</v>
      </c>
      <c r="O42" s="49">
        <f t="shared" si="3"/>
        <v>0</v>
      </c>
    </row>
    <row r="43" spans="1:15" s="2" customFormat="1" ht="32.25" hidden="1" customHeight="1">
      <c r="A43" s="62" t="s">
        <v>94</v>
      </c>
      <c r="B43" s="62"/>
      <c r="C43" s="62"/>
      <c r="D43" s="17">
        <v>240</v>
      </c>
      <c r="E43" s="52">
        <f>G43+H43+F43</f>
        <v>0</v>
      </c>
      <c r="F43" s="52">
        <f t="shared" si="8"/>
        <v>0</v>
      </c>
      <c r="G43" s="52">
        <f t="shared" si="9"/>
        <v>0</v>
      </c>
      <c r="H43" s="10"/>
      <c r="I43" s="52">
        <f t="shared" si="0"/>
        <v>0</v>
      </c>
      <c r="J43" s="52"/>
      <c r="K43" s="52"/>
      <c r="L43" s="52"/>
      <c r="M43" s="49">
        <f t="shared" si="1"/>
        <v>0</v>
      </c>
      <c r="N43" s="49">
        <f t="shared" si="2"/>
        <v>0</v>
      </c>
      <c r="O43" s="49">
        <f t="shared" si="3"/>
        <v>0</v>
      </c>
    </row>
    <row r="44" spans="1:15" s="2" customFormat="1" ht="12.75" hidden="1" customHeight="1">
      <c r="A44" s="59" t="s">
        <v>1</v>
      </c>
      <c r="B44" s="60"/>
      <c r="C44" s="60"/>
      <c r="D44" s="17"/>
      <c r="E44" s="52"/>
      <c r="F44" s="52"/>
      <c r="G44" s="52"/>
      <c r="H44" s="10"/>
      <c r="I44" s="52">
        <f t="shared" si="0"/>
        <v>0</v>
      </c>
      <c r="J44" s="52"/>
      <c r="K44" s="52"/>
      <c r="L44" s="52"/>
      <c r="M44" s="49">
        <f t="shared" si="1"/>
        <v>0</v>
      </c>
      <c r="N44" s="49">
        <f t="shared" si="2"/>
        <v>0</v>
      </c>
      <c r="O44" s="49">
        <f t="shared" si="3"/>
        <v>0</v>
      </c>
    </row>
    <row r="45" spans="1:15" s="2" customFormat="1" ht="48.75" hidden="1" customHeight="1">
      <c r="A45" s="62" t="s">
        <v>40</v>
      </c>
      <c r="B45" s="62"/>
      <c r="C45" s="62"/>
      <c r="D45" s="17">
        <v>241</v>
      </c>
      <c r="E45" s="52">
        <f>G45+H45+F45</f>
        <v>0</v>
      </c>
      <c r="F45" s="52">
        <f>K45</f>
        <v>0</v>
      </c>
      <c r="G45" s="52">
        <f>M45</f>
        <v>0</v>
      </c>
      <c r="H45" s="10"/>
      <c r="I45" s="52">
        <f t="shared" si="0"/>
        <v>0</v>
      </c>
      <c r="J45" s="52"/>
      <c r="K45" s="52"/>
      <c r="L45" s="52"/>
      <c r="M45" s="49">
        <f t="shared" si="1"/>
        <v>0</v>
      </c>
      <c r="N45" s="49">
        <f t="shared" si="2"/>
        <v>0</v>
      </c>
      <c r="O45" s="49">
        <f t="shared" si="3"/>
        <v>0</v>
      </c>
    </row>
    <row r="46" spans="1:15" s="2" customFormat="1" ht="19.5" hidden="1" customHeight="1">
      <c r="A46" s="62" t="s">
        <v>95</v>
      </c>
      <c r="B46" s="62"/>
      <c r="C46" s="62"/>
      <c r="D46" s="17">
        <v>260</v>
      </c>
      <c r="E46" s="52">
        <f>G46+H46+F46</f>
        <v>0</v>
      </c>
      <c r="F46" s="52">
        <f>K46</f>
        <v>0</v>
      </c>
      <c r="G46" s="52">
        <f>M46</f>
        <v>0</v>
      </c>
      <c r="H46" s="10"/>
      <c r="I46" s="52">
        <f t="shared" si="0"/>
        <v>0</v>
      </c>
      <c r="J46" s="52"/>
      <c r="K46" s="52"/>
      <c r="L46" s="52"/>
      <c r="M46" s="49">
        <f t="shared" si="1"/>
        <v>0</v>
      </c>
      <c r="N46" s="49">
        <f t="shared" si="2"/>
        <v>0</v>
      </c>
      <c r="O46" s="49">
        <f t="shared" si="3"/>
        <v>0</v>
      </c>
    </row>
    <row r="47" spans="1:15" s="2" customFormat="1" ht="19.5" hidden="1" customHeight="1">
      <c r="A47" s="59" t="s">
        <v>1</v>
      </c>
      <c r="B47" s="60"/>
      <c r="C47" s="60"/>
      <c r="D47" s="17"/>
      <c r="E47" s="52"/>
      <c r="F47" s="52"/>
      <c r="G47" s="52"/>
      <c r="H47" s="10"/>
      <c r="I47" s="52">
        <f t="shared" si="0"/>
        <v>0</v>
      </c>
      <c r="J47" s="52"/>
      <c r="K47" s="52"/>
      <c r="L47" s="52"/>
      <c r="M47" s="49">
        <f t="shared" si="1"/>
        <v>0</v>
      </c>
      <c r="N47" s="49">
        <f t="shared" si="2"/>
        <v>0</v>
      </c>
      <c r="O47" s="49">
        <f t="shared" si="3"/>
        <v>0</v>
      </c>
    </row>
    <row r="48" spans="1:15" s="2" customFormat="1" ht="34.5" hidden="1" customHeight="1">
      <c r="A48" s="62" t="s">
        <v>41</v>
      </c>
      <c r="B48" s="62"/>
      <c r="C48" s="62"/>
      <c r="D48" s="17">
        <v>262</v>
      </c>
      <c r="E48" s="52">
        <f>G48+H48+F48</f>
        <v>0</v>
      </c>
      <c r="F48" s="52">
        <f>K48</f>
        <v>0</v>
      </c>
      <c r="G48" s="52">
        <f>M48</f>
        <v>0</v>
      </c>
      <c r="H48" s="10"/>
      <c r="I48" s="52">
        <f t="shared" si="0"/>
        <v>0</v>
      </c>
      <c r="J48" s="52"/>
      <c r="K48" s="52"/>
      <c r="L48" s="52"/>
      <c r="M48" s="49">
        <f t="shared" si="1"/>
        <v>0</v>
      </c>
      <c r="N48" s="49">
        <f t="shared" si="2"/>
        <v>0</v>
      </c>
      <c r="O48" s="49">
        <f t="shared" si="3"/>
        <v>0</v>
      </c>
    </row>
    <row r="49" spans="1:15" s="2" customFormat="1" ht="45" hidden="1" customHeight="1">
      <c r="A49" s="63" t="s">
        <v>42</v>
      </c>
      <c r="B49" s="63"/>
      <c r="C49" s="63"/>
      <c r="D49" s="17">
        <v>263</v>
      </c>
      <c r="E49" s="52">
        <f>G49+H49+F49</f>
        <v>0</v>
      </c>
      <c r="F49" s="52">
        <f>K49</f>
        <v>0</v>
      </c>
      <c r="G49" s="52">
        <f>M49</f>
        <v>0</v>
      </c>
      <c r="H49" s="10"/>
      <c r="I49" s="52">
        <f t="shared" si="0"/>
        <v>0</v>
      </c>
      <c r="J49" s="52"/>
      <c r="K49" s="52"/>
      <c r="L49" s="52"/>
      <c r="M49" s="49">
        <f t="shared" si="1"/>
        <v>0</v>
      </c>
      <c r="N49" s="49">
        <f t="shared" si="2"/>
        <v>0</v>
      </c>
      <c r="O49" s="49">
        <f t="shared" si="3"/>
        <v>0</v>
      </c>
    </row>
    <row r="50" spans="1:15" s="2" customFormat="1" ht="19.5" customHeight="1">
      <c r="A50" s="62" t="s">
        <v>43</v>
      </c>
      <c r="B50" s="62"/>
      <c r="C50" s="62"/>
      <c r="D50" s="17">
        <v>290</v>
      </c>
      <c r="E50" s="52">
        <f>G50+H50+F50</f>
        <v>61692.88</v>
      </c>
      <c r="F50" s="52">
        <f>K50</f>
        <v>800</v>
      </c>
      <c r="G50" s="52">
        <f>M50</f>
        <v>60892.88</v>
      </c>
      <c r="H50" s="10"/>
      <c r="I50" s="52">
        <f t="shared" si="0"/>
        <v>61692.88</v>
      </c>
      <c r="J50" s="52"/>
      <c r="K50" s="52">
        <v>800</v>
      </c>
      <c r="L50" s="52">
        <v>60892.88</v>
      </c>
      <c r="M50" s="49">
        <f t="shared" si="1"/>
        <v>60892.88</v>
      </c>
      <c r="N50" s="49">
        <f t="shared" si="2"/>
        <v>61692.88</v>
      </c>
      <c r="O50" s="49">
        <f t="shared" si="3"/>
        <v>0</v>
      </c>
    </row>
    <row r="51" spans="1:15" s="2" customFormat="1" ht="30.75" customHeight="1">
      <c r="A51" s="62" t="s">
        <v>96</v>
      </c>
      <c r="B51" s="62"/>
      <c r="C51" s="62"/>
      <c r="D51" s="17">
        <v>300</v>
      </c>
      <c r="E51" s="52">
        <f>G51+H51+F51</f>
        <v>2629640.13</v>
      </c>
      <c r="F51" s="52">
        <f>K51</f>
        <v>0</v>
      </c>
      <c r="G51" s="52">
        <f>M51</f>
        <v>2629640.13</v>
      </c>
      <c r="H51" s="10"/>
      <c r="I51" s="52">
        <f t="shared" si="0"/>
        <v>2629640.13</v>
      </c>
      <c r="J51" s="52">
        <f>J53+J56</f>
        <v>2269037.91</v>
      </c>
      <c r="K51" s="52"/>
      <c r="L51" s="52">
        <f>L53+L54+L55+L56</f>
        <v>360602.22</v>
      </c>
      <c r="M51" s="49">
        <f t="shared" si="1"/>
        <v>2629640.13</v>
      </c>
      <c r="N51" s="49">
        <f t="shared" si="2"/>
        <v>2629640.13</v>
      </c>
      <c r="O51" s="49">
        <f t="shared" si="3"/>
        <v>0</v>
      </c>
    </row>
    <row r="52" spans="1:15" s="2" customFormat="1" ht="20.25" customHeight="1">
      <c r="A52" s="59" t="s">
        <v>1</v>
      </c>
      <c r="B52" s="60"/>
      <c r="C52" s="60"/>
      <c r="D52" s="17"/>
      <c r="E52" s="52"/>
      <c r="F52" s="52"/>
      <c r="G52" s="52"/>
      <c r="H52" s="10"/>
      <c r="I52" s="52">
        <f t="shared" si="0"/>
        <v>0</v>
      </c>
      <c r="J52" s="52"/>
      <c r="K52" s="52"/>
      <c r="L52" s="52"/>
      <c r="M52" s="49">
        <f t="shared" si="1"/>
        <v>0</v>
      </c>
      <c r="N52" s="49">
        <f t="shared" si="2"/>
        <v>0</v>
      </c>
      <c r="O52" s="49">
        <f t="shared" si="3"/>
        <v>0</v>
      </c>
    </row>
    <row r="53" spans="1:15" s="2" customFormat="1" ht="35.25" customHeight="1">
      <c r="A53" s="62" t="s">
        <v>44</v>
      </c>
      <c r="B53" s="62"/>
      <c r="C53" s="62"/>
      <c r="D53" s="17">
        <v>310</v>
      </c>
      <c r="E53" s="52">
        <f>G53+H53+F53</f>
        <v>1033288</v>
      </c>
      <c r="F53" s="52">
        <f>K53</f>
        <v>648318</v>
      </c>
      <c r="G53" s="52">
        <f>M53</f>
        <v>384970</v>
      </c>
      <c r="H53" s="10"/>
      <c r="I53" s="52">
        <f t="shared" si="0"/>
        <v>1033288</v>
      </c>
      <c r="J53" s="52">
        <v>48385</v>
      </c>
      <c r="K53" s="52">
        <v>648318</v>
      </c>
      <c r="L53" s="52">
        <v>336585</v>
      </c>
      <c r="M53" s="49">
        <f t="shared" si="1"/>
        <v>384970</v>
      </c>
      <c r="N53" s="49">
        <f t="shared" si="2"/>
        <v>1033288</v>
      </c>
      <c r="O53" s="49">
        <f t="shared" si="3"/>
        <v>0</v>
      </c>
    </row>
    <row r="54" spans="1:15" s="2" customFormat="1" ht="38.25" hidden="1" customHeight="1">
      <c r="A54" s="64" t="s">
        <v>45</v>
      </c>
      <c r="B54" s="64"/>
      <c r="C54" s="64"/>
      <c r="D54" s="35">
        <v>320</v>
      </c>
      <c r="E54" s="52">
        <f>G54+H54+F54</f>
        <v>0</v>
      </c>
      <c r="F54" s="52">
        <f>K54</f>
        <v>0</v>
      </c>
      <c r="G54" s="52">
        <f>M54</f>
        <v>0</v>
      </c>
      <c r="H54" s="33"/>
      <c r="I54" s="52">
        <f t="shared" si="0"/>
        <v>0</v>
      </c>
      <c r="J54" s="52"/>
      <c r="K54" s="52"/>
      <c r="L54" s="52"/>
      <c r="M54" s="49">
        <f t="shared" si="1"/>
        <v>0</v>
      </c>
      <c r="N54" s="49">
        <f t="shared" si="2"/>
        <v>0</v>
      </c>
      <c r="O54" s="49">
        <f t="shared" si="3"/>
        <v>0</v>
      </c>
    </row>
    <row r="55" spans="1:15" s="2" customFormat="1" ht="34.5" hidden="1" customHeight="1">
      <c r="A55" s="64" t="s">
        <v>46</v>
      </c>
      <c r="B55" s="64"/>
      <c r="C55" s="64"/>
      <c r="D55" s="34">
        <v>330</v>
      </c>
      <c r="E55" s="52">
        <f>G55+H55+F55</f>
        <v>0</v>
      </c>
      <c r="F55" s="52">
        <f>K55</f>
        <v>0</v>
      </c>
      <c r="G55" s="52">
        <f>M55</f>
        <v>0</v>
      </c>
      <c r="H55" s="33"/>
      <c r="I55" s="52">
        <f t="shared" si="0"/>
        <v>0</v>
      </c>
      <c r="J55" s="52"/>
      <c r="K55" s="52"/>
      <c r="L55" s="52"/>
      <c r="M55" s="49">
        <f t="shared" si="1"/>
        <v>0</v>
      </c>
      <c r="N55" s="49">
        <f t="shared" si="2"/>
        <v>0</v>
      </c>
      <c r="O55" s="49">
        <f t="shared" si="3"/>
        <v>0</v>
      </c>
    </row>
    <row r="56" spans="1:15" s="2" customFormat="1" ht="28.5" customHeight="1">
      <c r="A56" s="62" t="s">
        <v>47</v>
      </c>
      <c r="B56" s="62"/>
      <c r="C56" s="62"/>
      <c r="D56" s="17">
        <v>340</v>
      </c>
      <c r="E56" s="52">
        <f>G56+H56+F56</f>
        <v>3173720.7300000004</v>
      </c>
      <c r="F56" s="52">
        <f>K56</f>
        <v>929050.6</v>
      </c>
      <c r="G56" s="52">
        <f>M56</f>
        <v>2244670.1300000004</v>
      </c>
      <c r="H56" s="10"/>
      <c r="I56" s="52">
        <f>J56+K56+L56</f>
        <v>3173720.7300000004</v>
      </c>
      <c r="J56" s="52">
        <v>2220652.91</v>
      </c>
      <c r="K56" s="52">
        <v>929050.6</v>
      </c>
      <c r="L56" s="52">
        <v>24017.22</v>
      </c>
      <c r="M56" s="49">
        <f t="shared" si="1"/>
        <v>2244670.1300000004</v>
      </c>
      <c r="N56" s="49">
        <f t="shared" si="2"/>
        <v>3173720.7300000004</v>
      </c>
      <c r="O56" s="49">
        <f t="shared" si="3"/>
        <v>0</v>
      </c>
    </row>
    <row r="57" spans="1:15" s="2" customFormat="1" ht="33.75" hidden="1" customHeight="1">
      <c r="A57" s="62" t="s">
        <v>97</v>
      </c>
      <c r="B57" s="62"/>
      <c r="C57" s="62"/>
      <c r="D57" s="17">
        <v>500</v>
      </c>
      <c r="E57" s="52">
        <f>G57+H57+F57</f>
        <v>0</v>
      </c>
      <c r="F57" s="52">
        <f>K57</f>
        <v>0</v>
      </c>
      <c r="G57" s="52">
        <f>M57</f>
        <v>0</v>
      </c>
      <c r="H57" s="10"/>
      <c r="I57" s="52">
        <f t="shared" si="0"/>
        <v>0</v>
      </c>
      <c r="J57" s="52"/>
      <c r="K57" s="52"/>
      <c r="L57" s="52"/>
      <c r="M57" s="49">
        <f t="shared" si="1"/>
        <v>0</v>
      </c>
      <c r="N57" s="49">
        <f t="shared" si="2"/>
        <v>0</v>
      </c>
      <c r="O57" s="49">
        <f t="shared" si="3"/>
        <v>0</v>
      </c>
    </row>
    <row r="58" spans="1:15" s="2" customFormat="1" ht="20.25" hidden="1" customHeight="1">
      <c r="A58" s="59" t="s">
        <v>1</v>
      </c>
      <c r="B58" s="60"/>
      <c r="C58" s="60"/>
      <c r="D58" s="17"/>
      <c r="E58" s="52"/>
      <c r="F58" s="52"/>
      <c r="G58" s="52"/>
      <c r="H58" s="10"/>
      <c r="I58" s="52">
        <f t="shared" si="0"/>
        <v>0</v>
      </c>
      <c r="J58" s="52"/>
      <c r="K58" s="52"/>
      <c r="L58" s="52"/>
      <c r="M58" s="49">
        <f t="shared" si="1"/>
        <v>0</v>
      </c>
      <c r="N58" s="49">
        <f t="shared" si="2"/>
        <v>0</v>
      </c>
      <c r="O58" s="49">
        <f t="shared" si="3"/>
        <v>0</v>
      </c>
    </row>
    <row r="59" spans="1:15" s="2" customFormat="1" ht="30.75" hidden="1" customHeight="1">
      <c r="A59" s="66" t="s">
        <v>54</v>
      </c>
      <c r="B59" s="67"/>
      <c r="C59" s="68"/>
      <c r="D59" s="17">
        <v>520</v>
      </c>
      <c r="E59" s="52">
        <f>G59+H59+F59</f>
        <v>0</v>
      </c>
      <c r="F59" s="52">
        <f>K59</f>
        <v>0</v>
      </c>
      <c r="G59" s="52">
        <f>M59</f>
        <v>0</v>
      </c>
      <c r="H59" s="10"/>
      <c r="I59" s="52">
        <f t="shared" si="0"/>
        <v>0</v>
      </c>
      <c r="J59" s="52"/>
      <c r="K59" s="52"/>
      <c r="L59" s="52"/>
      <c r="M59" s="49">
        <f t="shared" si="1"/>
        <v>0</v>
      </c>
      <c r="N59" s="49">
        <f t="shared" si="2"/>
        <v>0</v>
      </c>
      <c r="O59" s="49">
        <f t="shared" si="3"/>
        <v>0</v>
      </c>
    </row>
    <row r="60" spans="1:15" s="2" customFormat="1" ht="30.75" hidden="1" customHeight="1">
      <c r="A60" s="66" t="s">
        <v>48</v>
      </c>
      <c r="B60" s="67"/>
      <c r="C60" s="68"/>
      <c r="D60" s="17">
        <v>530</v>
      </c>
      <c r="E60" s="52">
        <f>G60+H60+F60</f>
        <v>0</v>
      </c>
      <c r="F60" s="52">
        <f>K60</f>
        <v>0</v>
      </c>
      <c r="G60" s="52">
        <f>M60</f>
        <v>0</v>
      </c>
      <c r="H60" s="10"/>
      <c r="I60" s="52">
        <f t="shared" si="0"/>
        <v>0</v>
      </c>
      <c r="J60" s="52"/>
      <c r="K60" s="52"/>
      <c r="L60" s="52"/>
      <c r="M60" s="49">
        <f t="shared" si="1"/>
        <v>0</v>
      </c>
      <c r="N60" s="49">
        <f t="shared" si="2"/>
        <v>0</v>
      </c>
      <c r="O60" s="49">
        <f t="shared" si="3"/>
        <v>0</v>
      </c>
    </row>
    <row r="61" spans="1:15" s="2" customFormat="1" ht="30.75" customHeight="1">
      <c r="A61" s="59" t="s">
        <v>187</v>
      </c>
      <c r="B61" s="60"/>
      <c r="C61" s="61"/>
      <c r="D61" s="17">
        <v>614</v>
      </c>
      <c r="E61" s="52">
        <f>G61+H61+F61</f>
        <v>35715.839999999997</v>
      </c>
      <c r="F61" s="52">
        <f>K61</f>
        <v>35715.839999999997</v>
      </c>
      <c r="G61" s="52">
        <f>M61</f>
        <v>0</v>
      </c>
      <c r="H61" s="10"/>
      <c r="I61" s="52">
        <f t="shared" si="0"/>
        <v>35715.839999999997</v>
      </c>
      <c r="J61" s="52"/>
      <c r="K61" s="52">
        <v>35715.839999999997</v>
      </c>
      <c r="L61" s="52"/>
      <c r="M61" s="49">
        <f t="shared" si="1"/>
        <v>0</v>
      </c>
      <c r="N61" s="49">
        <f t="shared" si="2"/>
        <v>35715.839999999997</v>
      </c>
      <c r="O61" s="49">
        <f t="shared" si="3"/>
        <v>0</v>
      </c>
    </row>
    <row r="62" spans="1:15" s="2" customFormat="1" ht="15.75" hidden="1" customHeight="1">
      <c r="A62" s="65" t="s">
        <v>8</v>
      </c>
      <c r="B62" s="65"/>
      <c r="C62" s="65"/>
      <c r="D62" s="18"/>
      <c r="E62" s="52"/>
      <c r="F62" s="52"/>
      <c r="G62" s="52"/>
      <c r="H62" s="10"/>
      <c r="I62" s="52">
        <f t="shared" si="0"/>
        <v>0</v>
      </c>
      <c r="J62" s="52"/>
      <c r="K62" s="52"/>
      <c r="L62" s="52"/>
      <c r="M62" s="49">
        <f t="shared" si="1"/>
        <v>0</v>
      </c>
      <c r="N62" s="49">
        <f t="shared" si="2"/>
        <v>0</v>
      </c>
      <c r="O62" s="49">
        <f t="shared" si="3"/>
        <v>0</v>
      </c>
    </row>
    <row r="63" spans="1:15" s="2" customFormat="1" ht="28.5" hidden="1" customHeight="1">
      <c r="A63" s="62" t="s">
        <v>9</v>
      </c>
      <c r="B63" s="62"/>
      <c r="C63" s="62"/>
      <c r="D63" s="9" t="s">
        <v>29</v>
      </c>
      <c r="E63" s="52"/>
      <c r="F63" s="52"/>
      <c r="G63" s="52"/>
      <c r="H63" s="10"/>
      <c r="I63" s="52">
        <f t="shared" si="0"/>
        <v>0</v>
      </c>
      <c r="J63" s="52"/>
      <c r="K63" s="52"/>
      <c r="L63" s="52"/>
      <c r="M63" s="49">
        <f t="shared" si="1"/>
        <v>0</v>
      </c>
      <c r="N63" s="49">
        <f t="shared" si="2"/>
        <v>0</v>
      </c>
      <c r="O63" s="49">
        <f t="shared" si="3"/>
        <v>0</v>
      </c>
    </row>
    <row r="64" spans="1:15" s="2" customFormat="1" ht="29.25" customHeight="1">
      <c r="A64" s="89" t="s">
        <v>190</v>
      </c>
      <c r="B64" s="90"/>
      <c r="C64" s="91"/>
      <c r="D64" s="55"/>
      <c r="E64" s="53">
        <f>G64+H64+F64</f>
        <v>26893690.510000002</v>
      </c>
      <c r="F64" s="53">
        <f>K64</f>
        <v>11396225.120000001</v>
      </c>
      <c r="G64" s="53">
        <f>M64</f>
        <v>15497465.390000001</v>
      </c>
      <c r="H64" s="10"/>
      <c r="I64" s="52">
        <f>J64+K64+L64</f>
        <v>26893690.510000002</v>
      </c>
      <c r="J64" s="52">
        <f>J65+J72+J73+J74+J76+J77+J85+J91</f>
        <v>15497465.390000001</v>
      </c>
      <c r="K64" s="52">
        <f>K65+K70+K86+K96</f>
        <v>11396225.120000001</v>
      </c>
      <c r="L64" s="52">
        <f>L65+L70+L78+L80+L81+L85+L86</f>
        <v>0</v>
      </c>
      <c r="M64" s="49">
        <f t="shared" si="1"/>
        <v>15497465.390000001</v>
      </c>
      <c r="N64" s="49">
        <f t="shared" si="2"/>
        <v>26893690.510000002</v>
      </c>
      <c r="O64" s="49">
        <f t="shared" si="3"/>
        <v>0</v>
      </c>
    </row>
    <row r="65" spans="1:15" s="2" customFormat="1" ht="30" customHeight="1">
      <c r="A65" s="56" t="s">
        <v>92</v>
      </c>
      <c r="B65" s="56"/>
      <c r="C65" s="56"/>
      <c r="D65" s="17">
        <v>210</v>
      </c>
      <c r="E65" s="52">
        <f>G65+H65+F65</f>
        <v>14576916.219999999</v>
      </c>
      <c r="F65" s="52">
        <f>K65</f>
        <v>3279263.95</v>
      </c>
      <c r="G65" s="52">
        <f>M65</f>
        <v>11297652.27</v>
      </c>
      <c r="H65" s="10"/>
      <c r="I65" s="52">
        <f>I67+I68+I69</f>
        <v>14576916.219999999</v>
      </c>
      <c r="J65" s="52">
        <f>J67+J68+J69</f>
        <v>11297652.27</v>
      </c>
      <c r="K65" s="52">
        <f>K67+K68+K69</f>
        <v>3279263.95</v>
      </c>
      <c r="L65" s="52">
        <f>L67+L68+L69</f>
        <v>0</v>
      </c>
      <c r="M65" s="49">
        <f t="shared" si="1"/>
        <v>11297652.27</v>
      </c>
      <c r="N65" s="49">
        <f t="shared" si="2"/>
        <v>14576916.219999999</v>
      </c>
      <c r="O65" s="49">
        <f t="shared" si="3"/>
        <v>0</v>
      </c>
    </row>
    <row r="66" spans="1:15" s="2" customFormat="1" ht="16.5" customHeight="1">
      <c r="A66" s="57" t="s">
        <v>1</v>
      </c>
      <c r="B66" s="57"/>
      <c r="C66" s="57"/>
      <c r="D66" s="19"/>
      <c r="E66" s="52"/>
      <c r="F66" s="52"/>
      <c r="G66" s="52"/>
      <c r="H66" s="10"/>
      <c r="I66" s="52">
        <f t="shared" ref="I66:I90" si="10">J66+K66+L66</f>
        <v>0</v>
      </c>
      <c r="J66" s="52"/>
      <c r="K66" s="52"/>
      <c r="L66" s="52"/>
      <c r="M66" s="49">
        <f t="shared" si="1"/>
        <v>0</v>
      </c>
      <c r="N66" s="49">
        <f t="shared" si="2"/>
        <v>0</v>
      </c>
      <c r="O66" s="49">
        <f t="shared" si="3"/>
        <v>0</v>
      </c>
    </row>
    <row r="67" spans="1:15" s="2" customFormat="1" ht="16.5" customHeight="1">
      <c r="A67" s="62" t="s">
        <v>31</v>
      </c>
      <c r="B67" s="62"/>
      <c r="C67" s="62"/>
      <c r="D67" s="17">
        <v>211</v>
      </c>
      <c r="E67" s="52">
        <f>G67+H67+F67</f>
        <v>11114326.6</v>
      </c>
      <c r="F67" s="52">
        <f>K67</f>
        <v>2435745.98</v>
      </c>
      <c r="G67" s="52">
        <f>M67</f>
        <v>8678580.6199999992</v>
      </c>
      <c r="H67" s="10"/>
      <c r="I67" s="52">
        <f t="shared" si="10"/>
        <v>11114326.6</v>
      </c>
      <c r="J67" s="52">
        <v>8678580.6199999992</v>
      </c>
      <c r="K67" s="52">
        <v>2435745.98</v>
      </c>
      <c r="L67" s="52"/>
      <c r="M67" s="49">
        <f t="shared" si="1"/>
        <v>8678580.6199999992</v>
      </c>
      <c r="N67" s="49">
        <f t="shared" si="2"/>
        <v>11114326.6</v>
      </c>
      <c r="O67" s="49">
        <f t="shared" si="3"/>
        <v>0</v>
      </c>
    </row>
    <row r="68" spans="1:15" s="2" customFormat="1" ht="19.5" customHeight="1">
      <c r="A68" s="58" t="s">
        <v>32</v>
      </c>
      <c r="B68" s="58"/>
      <c r="C68" s="58"/>
      <c r="D68" s="17">
        <v>212</v>
      </c>
      <c r="E68" s="52">
        <f>G68+H68+F68</f>
        <v>53748</v>
      </c>
      <c r="F68" s="52">
        <f>K68</f>
        <v>53748</v>
      </c>
      <c r="G68" s="52">
        <f>M68</f>
        <v>0</v>
      </c>
      <c r="H68" s="10"/>
      <c r="I68" s="52">
        <f t="shared" si="10"/>
        <v>53748</v>
      </c>
      <c r="J68" s="52"/>
      <c r="K68" s="52">
        <v>53748</v>
      </c>
      <c r="L68" s="52"/>
      <c r="M68" s="49">
        <f t="shared" si="1"/>
        <v>0</v>
      </c>
      <c r="N68" s="49">
        <f t="shared" si="2"/>
        <v>53748</v>
      </c>
      <c r="O68" s="49">
        <f t="shared" si="3"/>
        <v>0</v>
      </c>
    </row>
    <row r="69" spans="1:15" s="2" customFormat="1" ht="33.75" customHeight="1">
      <c r="A69" s="62" t="s">
        <v>33</v>
      </c>
      <c r="B69" s="62"/>
      <c r="C69" s="62"/>
      <c r="D69" s="17">
        <v>213</v>
      </c>
      <c r="E69" s="52">
        <f>G69+H69+F69</f>
        <v>3408841.62</v>
      </c>
      <c r="F69" s="52">
        <f>K69</f>
        <v>789769.97</v>
      </c>
      <c r="G69" s="52">
        <f>M69</f>
        <v>2619071.65</v>
      </c>
      <c r="H69" s="10"/>
      <c r="I69" s="52">
        <f t="shared" si="10"/>
        <v>3408841.62</v>
      </c>
      <c r="J69" s="52">
        <v>2619071.65</v>
      </c>
      <c r="K69" s="52">
        <v>789769.97</v>
      </c>
      <c r="L69" s="52"/>
      <c r="M69" s="49">
        <f t="shared" si="1"/>
        <v>2619071.65</v>
      </c>
      <c r="N69" s="49">
        <f t="shared" si="2"/>
        <v>3408841.62</v>
      </c>
      <c r="O69" s="49">
        <f t="shared" si="3"/>
        <v>0</v>
      </c>
    </row>
    <row r="70" spans="1:15" s="2" customFormat="1" ht="16.5" customHeight="1">
      <c r="A70" s="62" t="s">
        <v>93</v>
      </c>
      <c r="B70" s="62"/>
      <c r="C70" s="62"/>
      <c r="D70" s="17">
        <v>220</v>
      </c>
      <c r="E70" s="52">
        <f>G70+H70+F70</f>
        <v>4389840.57</v>
      </c>
      <c r="F70" s="52">
        <f>K70</f>
        <v>4389840.57</v>
      </c>
      <c r="G70" s="52">
        <f>M70</f>
        <v>0</v>
      </c>
      <c r="H70" s="10"/>
      <c r="I70" s="52">
        <f t="shared" si="10"/>
        <v>4389840.57</v>
      </c>
      <c r="J70" s="10"/>
      <c r="K70" s="52">
        <f>SUM(K72:K85)</f>
        <v>4389840.57</v>
      </c>
      <c r="L70" s="10"/>
      <c r="M70" s="49">
        <f t="shared" si="1"/>
        <v>0</v>
      </c>
      <c r="N70" s="49">
        <f t="shared" si="2"/>
        <v>4389840.57</v>
      </c>
      <c r="O70" s="49">
        <f t="shared" si="3"/>
        <v>0</v>
      </c>
    </row>
    <row r="71" spans="1:15" s="2" customFormat="1" ht="16.5" customHeight="1">
      <c r="A71" s="59" t="s">
        <v>1</v>
      </c>
      <c r="B71" s="60"/>
      <c r="C71" s="60"/>
      <c r="D71" s="17"/>
      <c r="E71" s="52"/>
      <c r="F71" s="52"/>
      <c r="G71" s="52"/>
      <c r="H71" s="10"/>
      <c r="I71" s="52">
        <f t="shared" si="10"/>
        <v>0</v>
      </c>
      <c r="J71" s="52"/>
      <c r="K71" s="52"/>
      <c r="L71" s="52"/>
      <c r="M71" s="49">
        <f t="shared" ref="M71:M134" si="11">J71+L71</f>
        <v>0</v>
      </c>
      <c r="N71" s="49">
        <f t="shared" ref="N71:N134" si="12">M71+K71</f>
        <v>0</v>
      </c>
      <c r="O71" s="49">
        <f t="shared" ref="O71:O134" si="13">E71-N71</f>
        <v>0</v>
      </c>
    </row>
    <row r="72" spans="1:15" s="2" customFormat="1" ht="13.5" customHeight="1">
      <c r="A72" s="62" t="s">
        <v>34</v>
      </c>
      <c r="B72" s="62"/>
      <c r="C72" s="62"/>
      <c r="D72" s="17">
        <v>221</v>
      </c>
      <c r="E72" s="52">
        <f t="shared" ref="E72:E78" si="14">G72+H72+F72</f>
        <v>148687.79999999999</v>
      </c>
      <c r="F72" s="52">
        <f t="shared" ref="F72:F78" si="15">K72</f>
        <v>148687.79999999999</v>
      </c>
      <c r="G72" s="52">
        <f t="shared" ref="G72:G78" si="16">M72</f>
        <v>0</v>
      </c>
      <c r="H72" s="10"/>
      <c r="I72" s="52">
        <f t="shared" si="10"/>
        <v>148687.79999999999</v>
      </c>
      <c r="J72" s="52"/>
      <c r="K72" s="52">
        <v>148687.79999999999</v>
      </c>
      <c r="L72" s="52"/>
      <c r="M72" s="49">
        <f t="shared" si="11"/>
        <v>0</v>
      </c>
      <c r="N72" s="49">
        <f t="shared" si="12"/>
        <v>148687.79999999999</v>
      </c>
      <c r="O72" s="49">
        <f t="shared" si="13"/>
        <v>0</v>
      </c>
    </row>
    <row r="73" spans="1:15" s="2" customFormat="1" ht="15.75" customHeight="1">
      <c r="A73" s="62" t="s">
        <v>35</v>
      </c>
      <c r="B73" s="62"/>
      <c r="C73" s="62"/>
      <c r="D73" s="17">
        <v>222</v>
      </c>
      <c r="E73" s="52">
        <f t="shared" si="14"/>
        <v>13624.9</v>
      </c>
      <c r="F73" s="52">
        <f t="shared" si="15"/>
        <v>13624.9</v>
      </c>
      <c r="G73" s="52">
        <f t="shared" si="16"/>
        <v>0</v>
      </c>
      <c r="H73" s="10"/>
      <c r="I73" s="52">
        <f t="shared" si="10"/>
        <v>13624.9</v>
      </c>
      <c r="J73" s="52"/>
      <c r="K73" s="52">
        <v>13624.9</v>
      </c>
      <c r="L73" s="52"/>
      <c r="M73" s="49">
        <f t="shared" si="11"/>
        <v>0</v>
      </c>
      <c r="N73" s="49">
        <f t="shared" si="12"/>
        <v>13624.9</v>
      </c>
      <c r="O73" s="49">
        <f t="shared" si="13"/>
        <v>0</v>
      </c>
    </row>
    <row r="74" spans="1:15" s="2" customFormat="1" ht="14.25" customHeight="1">
      <c r="A74" s="62" t="s">
        <v>36</v>
      </c>
      <c r="B74" s="62"/>
      <c r="C74" s="62"/>
      <c r="D74" s="17">
        <v>223</v>
      </c>
      <c r="E74" s="52">
        <f t="shared" si="14"/>
        <v>1381953.83</v>
      </c>
      <c r="F74" s="52">
        <f t="shared" si="15"/>
        <v>1381953.83</v>
      </c>
      <c r="G74" s="52">
        <f t="shared" si="16"/>
        <v>0</v>
      </c>
      <c r="H74" s="10"/>
      <c r="I74" s="52">
        <f t="shared" si="10"/>
        <v>1381953.83</v>
      </c>
      <c r="J74" s="52"/>
      <c r="K74" s="52">
        <v>1381953.83</v>
      </c>
      <c r="L74" s="52"/>
      <c r="M74" s="49">
        <f t="shared" si="11"/>
        <v>0</v>
      </c>
      <c r="N74" s="49">
        <f t="shared" si="12"/>
        <v>1381953.83</v>
      </c>
      <c r="O74" s="49">
        <f t="shared" si="13"/>
        <v>0</v>
      </c>
    </row>
    <row r="75" spans="1:15" s="2" customFormat="1" ht="30" hidden="1" customHeight="1">
      <c r="A75" s="62" t="s">
        <v>37</v>
      </c>
      <c r="B75" s="62"/>
      <c r="C75" s="62"/>
      <c r="D75" s="17">
        <v>224</v>
      </c>
      <c r="E75" s="52">
        <f t="shared" si="14"/>
        <v>0</v>
      </c>
      <c r="F75" s="52">
        <f t="shared" si="15"/>
        <v>0</v>
      </c>
      <c r="G75" s="52">
        <f t="shared" si="16"/>
        <v>0</v>
      </c>
      <c r="H75" s="10"/>
      <c r="I75" s="52">
        <f t="shared" si="10"/>
        <v>0</v>
      </c>
      <c r="J75" s="52"/>
      <c r="K75" s="52"/>
      <c r="L75" s="52"/>
      <c r="M75" s="49">
        <f t="shared" si="11"/>
        <v>0</v>
      </c>
      <c r="N75" s="49">
        <f t="shared" si="12"/>
        <v>0</v>
      </c>
      <c r="O75" s="49">
        <f t="shared" si="13"/>
        <v>0</v>
      </c>
    </row>
    <row r="76" spans="1:15" s="2" customFormat="1" ht="30.75" customHeight="1">
      <c r="A76" s="62" t="s">
        <v>38</v>
      </c>
      <c r="B76" s="62"/>
      <c r="C76" s="62"/>
      <c r="D76" s="17">
        <v>225</v>
      </c>
      <c r="E76" s="52">
        <f t="shared" si="14"/>
        <v>1908506.06</v>
      </c>
      <c r="F76" s="52">
        <f t="shared" si="15"/>
        <v>1908506.06</v>
      </c>
      <c r="G76" s="52">
        <f t="shared" si="16"/>
        <v>0</v>
      </c>
      <c r="H76" s="10"/>
      <c r="I76" s="52">
        <f t="shared" si="10"/>
        <v>1908506.06</v>
      </c>
      <c r="J76" s="52"/>
      <c r="K76" s="52">
        <v>1908506.06</v>
      </c>
      <c r="L76" s="52"/>
      <c r="M76" s="49">
        <f t="shared" si="11"/>
        <v>0</v>
      </c>
      <c r="N76" s="49">
        <f t="shared" si="12"/>
        <v>1908506.06</v>
      </c>
      <c r="O76" s="49">
        <f t="shared" si="13"/>
        <v>0</v>
      </c>
    </row>
    <row r="77" spans="1:15" s="2" customFormat="1" ht="15.75" customHeight="1">
      <c r="A77" s="62" t="s">
        <v>39</v>
      </c>
      <c r="B77" s="62"/>
      <c r="C77" s="62"/>
      <c r="D77" s="17">
        <v>226</v>
      </c>
      <c r="E77" s="52">
        <f t="shared" si="14"/>
        <v>936122.98</v>
      </c>
      <c r="F77" s="52">
        <f t="shared" si="15"/>
        <v>936122.98</v>
      </c>
      <c r="G77" s="52">
        <f t="shared" si="16"/>
        <v>0</v>
      </c>
      <c r="H77" s="10"/>
      <c r="I77" s="52">
        <f t="shared" si="10"/>
        <v>936122.98</v>
      </c>
      <c r="J77" s="52"/>
      <c r="K77" s="52">
        <v>936122.98</v>
      </c>
      <c r="L77" s="52"/>
      <c r="M77" s="49">
        <f t="shared" si="11"/>
        <v>0</v>
      </c>
      <c r="N77" s="49">
        <f t="shared" si="12"/>
        <v>936122.98</v>
      </c>
      <c r="O77" s="49">
        <f t="shared" si="13"/>
        <v>0</v>
      </c>
    </row>
    <row r="78" spans="1:15" s="2" customFormat="1" ht="32.25" hidden="1" customHeight="1">
      <c r="A78" s="62" t="s">
        <v>94</v>
      </c>
      <c r="B78" s="62"/>
      <c r="C78" s="62"/>
      <c r="D78" s="17">
        <v>240</v>
      </c>
      <c r="E78" s="52">
        <f t="shared" si="14"/>
        <v>0</v>
      </c>
      <c r="F78" s="52">
        <f t="shared" si="15"/>
        <v>0</v>
      </c>
      <c r="G78" s="52">
        <f t="shared" si="16"/>
        <v>0</v>
      </c>
      <c r="H78" s="10"/>
      <c r="I78" s="52">
        <f t="shared" si="10"/>
        <v>0</v>
      </c>
      <c r="J78" s="52"/>
      <c r="K78" s="52"/>
      <c r="L78" s="52"/>
      <c r="M78" s="49">
        <f t="shared" si="11"/>
        <v>0</v>
      </c>
      <c r="N78" s="49">
        <f t="shared" si="12"/>
        <v>0</v>
      </c>
      <c r="O78" s="49">
        <f t="shared" si="13"/>
        <v>0</v>
      </c>
    </row>
    <row r="79" spans="1:15" s="2" customFormat="1" ht="12.75" hidden="1" customHeight="1">
      <c r="A79" s="59" t="s">
        <v>1</v>
      </c>
      <c r="B79" s="60"/>
      <c r="C79" s="60"/>
      <c r="D79" s="17"/>
      <c r="E79" s="52"/>
      <c r="F79" s="52"/>
      <c r="G79" s="52"/>
      <c r="H79" s="10"/>
      <c r="I79" s="52">
        <f t="shared" si="10"/>
        <v>0</v>
      </c>
      <c r="J79" s="52"/>
      <c r="K79" s="52"/>
      <c r="L79" s="52"/>
      <c r="M79" s="49">
        <f t="shared" si="11"/>
        <v>0</v>
      </c>
      <c r="N79" s="49">
        <f t="shared" si="12"/>
        <v>0</v>
      </c>
      <c r="O79" s="49">
        <f t="shared" si="13"/>
        <v>0</v>
      </c>
    </row>
    <row r="80" spans="1:15" s="2" customFormat="1" ht="48.75" hidden="1" customHeight="1">
      <c r="A80" s="62" t="s">
        <v>40</v>
      </c>
      <c r="B80" s="62"/>
      <c r="C80" s="62"/>
      <c r="D80" s="17">
        <v>241</v>
      </c>
      <c r="E80" s="52">
        <f>G80+H80+F80</f>
        <v>0</v>
      </c>
      <c r="F80" s="52">
        <f t="shared" ref="F80:F86" si="17">K80</f>
        <v>0</v>
      </c>
      <c r="G80" s="52">
        <f t="shared" ref="G80:G86" si="18">M80</f>
        <v>0</v>
      </c>
      <c r="H80" s="10"/>
      <c r="I80" s="52">
        <f t="shared" si="10"/>
        <v>0</v>
      </c>
      <c r="J80" s="52"/>
      <c r="K80" s="52"/>
      <c r="L80" s="52"/>
      <c r="M80" s="49">
        <f t="shared" si="11"/>
        <v>0</v>
      </c>
      <c r="N80" s="49">
        <f t="shared" si="12"/>
        <v>0</v>
      </c>
      <c r="O80" s="49">
        <f t="shared" si="13"/>
        <v>0</v>
      </c>
    </row>
    <row r="81" spans="1:15" s="2" customFormat="1" ht="19.5" hidden="1" customHeight="1">
      <c r="A81" s="62" t="s">
        <v>95</v>
      </c>
      <c r="B81" s="62"/>
      <c r="C81" s="62"/>
      <c r="D81" s="17">
        <v>260</v>
      </c>
      <c r="E81" s="52">
        <f>G81+H81+F81</f>
        <v>0</v>
      </c>
      <c r="F81" s="52">
        <f t="shared" si="17"/>
        <v>0</v>
      </c>
      <c r="G81" s="52">
        <f t="shared" si="18"/>
        <v>0</v>
      </c>
      <c r="H81" s="10"/>
      <c r="I81" s="52">
        <f t="shared" si="10"/>
        <v>0</v>
      </c>
      <c r="J81" s="52"/>
      <c r="K81" s="52"/>
      <c r="L81" s="52"/>
      <c r="M81" s="49">
        <f t="shared" si="11"/>
        <v>0</v>
      </c>
      <c r="N81" s="49">
        <f t="shared" si="12"/>
        <v>0</v>
      </c>
      <c r="O81" s="49">
        <f t="shared" si="13"/>
        <v>0</v>
      </c>
    </row>
    <row r="82" spans="1:15" s="2" customFormat="1" ht="19.5" hidden="1" customHeight="1">
      <c r="A82" s="59" t="s">
        <v>1</v>
      </c>
      <c r="B82" s="60"/>
      <c r="C82" s="60"/>
      <c r="D82" s="17"/>
      <c r="E82" s="52"/>
      <c r="F82" s="52">
        <f t="shared" si="17"/>
        <v>0</v>
      </c>
      <c r="G82" s="52">
        <f t="shared" si="18"/>
        <v>0</v>
      </c>
      <c r="H82" s="10"/>
      <c r="I82" s="52">
        <f t="shared" si="10"/>
        <v>0</v>
      </c>
      <c r="J82" s="52"/>
      <c r="K82" s="52"/>
      <c r="L82" s="52"/>
      <c r="M82" s="49">
        <f t="shared" si="11"/>
        <v>0</v>
      </c>
      <c r="N82" s="49">
        <f t="shared" si="12"/>
        <v>0</v>
      </c>
      <c r="O82" s="49">
        <f t="shared" si="13"/>
        <v>0</v>
      </c>
    </row>
    <row r="83" spans="1:15" s="2" customFormat="1" ht="34.5" hidden="1" customHeight="1">
      <c r="A83" s="62" t="s">
        <v>41</v>
      </c>
      <c r="B83" s="62"/>
      <c r="C83" s="62"/>
      <c r="D83" s="17">
        <v>262</v>
      </c>
      <c r="E83" s="52">
        <f>G83+H83+F83</f>
        <v>0</v>
      </c>
      <c r="F83" s="52">
        <f t="shared" si="17"/>
        <v>0</v>
      </c>
      <c r="G83" s="52">
        <f t="shared" si="18"/>
        <v>0</v>
      </c>
      <c r="H83" s="10"/>
      <c r="I83" s="52">
        <f t="shared" si="10"/>
        <v>0</v>
      </c>
      <c r="J83" s="52"/>
      <c r="K83" s="52"/>
      <c r="L83" s="52"/>
      <c r="M83" s="49">
        <f t="shared" si="11"/>
        <v>0</v>
      </c>
      <c r="N83" s="49">
        <f t="shared" si="12"/>
        <v>0</v>
      </c>
      <c r="O83" s="49">
        <f t="shared" si="13"/>
        <v>0</v>
      </c>
    </row>
    <row r="84" spans="1:15" s="2" customFormat="1" ht="45" hidden="1" customHeight="1">
      <c r="A84" s="63" t="s">
        <v>42</v>
      </c>
      <c r="B84" s="63"/>
      <c r="C84" s="63"/>
      <c r="D84" s="17">
        <v>263</v>
      </c>
      <c r="E84" s="52">
        <f>G84+H84+F84</f>
        <v>0</v>
      </c>
      <c r="F84" s="52">
        <f t="shared" si="17"/>
        <v>0</v>
      </c>
      <c r="G84" s="52">
        <f t="shared" si="18"/>
        <v>0</v>
      </c>
      <c r="H84" s="10"/>
      <c r="I84" s="52">
        <f t="shared" si="10"/>
        <v>0</v>
      </c>
      <c r="J84" s="52"/>
      <c r="K84" s="52"/>
      <c r="L84" s="52"/>
      <c r="M84" s="49">
        <f t="shared" si="11"/>
        <v>0</v>
      </c>
      <c r="N84" s="49">
        <f t="shared" si="12"/>
        <v>0</v>
      </c>
      <c r="O84" s="49">
        <f t="shared" si="13"/>
        <v>0</v>
      </c>
    </row>
    <row r="85" spans="1:15" s="2" customFormat="1" ht="19.5" customHeight="1">
      <c r="A85" s="62" t="s">
        <v>43</v>
      </c>
      <c r="B85" s="62"/>
      <c r="C85" s="62"/>
      <c r="D85" s="17">
        <v>290</v>
      </c>
      <c r="E85" s="52">
        <f>G85+H85+F85</f>
        <v>945</v>
      </c>
      <c r="F85" s="52">
        <f t="shared" si="17"/>
        <v>945</v>
      </c>
      <c r="G85" s="52">
        <f t="shared" si="18"/>
        <v>0</v>
      </c>
      <c r="H85" s="10"/>
      <c r="I85" s="52">
        <f t="shared" si="10"/>
        <v>945</v>
      </c>
      <c r="J85" s="52"/>
      <c r="K85" s="52">
        <v>945</v>
      </c>
      <c r="L85" s="52"/>
      <c r="M85" s="49">
        <f t="shared" si="11"/>
        <v>0</v>
      </c>
      <c r="N85" s="49">
        <f t="shared" si="12"/>
        <v>945</v>
      </c>
      <c r="O85" s="49">
        <f t="shared" si="13"/>
        <v>0</v>
      </c>
    </row>
    <row r="86" spans="1:15" s="2" customFormat="1" ht="30.75" customHeight="1">
      <c r="A86" s="62" t="s">
        <v>96</v>
      </c>
      <c r="B86" s="62"/>
      <c r="C86" s="62"/>
      <c r="D86" s="17">
        <v>300</v>
      </c>
      <c r="E86" s="52">
        <f>G86+H86+F86</f>
        <v>1463895.48</v>
      </c>
      <c r="F86" s="52">
        <f t="shared" si="17"/>
        <v>1463895.48</v>
      </c>
      <c r="G86" s="52">
        <f t="shared" si="18"/>
        <v>0</v>
      </c>
      <c r="H86" s="10"/>
      <c r="I86" s="52">
        <f t="shared" si="10"/>
        <v>1463895.48</v>
      </c>
      <c r="J86" s="52"/>
      <c r="K86" s="52">
        <f>K88+K91</f>
        <v>1463895.48</v>
      </c>
      <c r="L86" s="52"/>
      <c r="M86" s="49">
        <f t="shared" si="11"/>
        <v>0</v>
      </c>
      <c r="N86" s="49">
        <f t="shared" si="12"/>
        <v>1463895.48</v>
      </c>
      <c r="O86" s="49">
        <f t="shared" si="13"/>
        <v>0</v>
      </c>
    </row>
    <row r="87" spans="1:15" s="2" customFormat="1" ht="20.25" customHeight="1">
      <c r="A87" s="59" t="s">
        <v>1</v>
      </c>
      <c r="B87" s="60"/>
      <c r="C87" s="60"/>
      <c r="D87" s="17"/>
      <c r="E87" s="52"/>
      <c r="F87" s="52"/>
      <c r="G87" s="52"/>
      <c r="H87" s="10"/>
      <c r="I87" s="52">
        <f t="shared" si="10"/>
        <v>0</v>
      </c>
      <c r="J87" s="52"/>
      <c r="K87" s="52"/>
      <c r="L87" s="52"/>
      <c r="M87" s="49">
        <f t="shared" si="11"/>
        <v>0</v>
      </c>
      <c r="N87" s="49">
        <f t="shared" si="12"/>
        <v>0</v>
      </c>
      <c r="O87" s="49">
        <f t="shared" si="13"/>
        <v>0</v>
      </c>
    </row>
    <row r="88" spans="1:15" s="2" customFormat="1" ht="35.25" customHeight="1">
      <c r="A88" s="62" t="s">
        <v>44</v>
      </c>
      <c r="B88" s="62"/>
      <c r="C88" s="62"/>
      <c r="D88" s="17">
        <v>310</v>
      </c>
      <c r="E88" s="52">
        <f>G88+H88+F88</f>
        <v>256250</v>
      </c>
      <c r="F88" s="52">
        <f>K88</f>
        <v>256250</v>
      </c>
      <c r="G88" s="52">
        <f>M88</f>
        <v>0</v>
      </c>
      <c r="H88" s="10"/>
      <c r="I88" s="52">
        <f t="shared" si="10"/>
        <v>256250</v>
      </c>
      <c r="J88" s="52"/>
      <c r="K88" s="52">
        <v>256250</v>
      </c>
      <c r="L88" s="52"/>
      <c r="M88" s="49">
        <f t="shared" si="11"/>
        <v>0</v>
      </c>
      <c r="N88" s="49">
        <f t="shared" si="12"/>
        <v>256250</v>
      </c>
      <c r="O88" s="49">
        <f t="shared" si="13"/>
        <v>0</v>
      </c>
    </row>
    <row r="89" spans="1:15" s="2" customFormat="1" ht="38.25" hidden="1" customHeight="1">
      <c r="A89" s="64" t="s">
        <v>45</v>
      </c>
      <c r="B89" s="64"/>
      <c r="C89" s="64"/>
      <c r="D89" s="35">
        <v>320</v>
      </c>
      <c r="E89" s="52">
        <f>G89+H89+F89</f>
        <v>0</v>
      </c>
      <c r="F89" s="52">
        <f>K89</f>
        <v>0</v>
      </c>
      <c r="G89" s="52">
        <f>M89</f>
        <v>0</v>
      </c>
      <c r="H89" s="33"/>
      <c r="I89" s="52">
        <f t="shared" si="10"/>
        <v>0</v>
      </c>
      <c r="J89" s="52"/>
      <c r="K89" s="52"/>
      <c r="L89" s="52"/>
      <c r="M89" s="49">
        <f t="shared" si="11"/>
        <v>0</v>
      </c>
      <c r="N89" s="49">
        <f t="shared" si="12"/>
        <v>0</v>
      </c>
      <c r="O89" s="49">
        <f t="shared" si="13"/>
        <v>0</v>
      </c>
    </row>
    <row r="90" spans="1:15" s="2" customFormat="1" ht="34.5" hidden="1" customHeight="1">
      <c r="A90" s="64" t="s">
        <v>46</v>
      </c>
      <c r="B90" s="64"/>
      <c r="C90" s="64"/>
      <c r="D90" s="34">
        <v>330</v>
      </c>
      <c r="E90" s="52">
        <f>G90+H90+F90</f>
        <v>0</v>
      </c>
      <c r="F90" s="52">
        <f>K90</f>
        <v>0</v>
      </c>
      <c r="G90" s="52">
        <f>M90</f>
        <v>0</v>
      </c>
      <c r="H90" s="33"/>
      <c r="I90" s="52">
        <f t="shared" si="10"/>
        <v>0</v>
      </c>
      <c r="J90" s="52"/>
      <c r="K90" s="52"/>
      <c r="L90" s="52"/>
      <c r="M90" s="49">
        <f t="shared" si="11"/>
        <v>0</v>
      </c>
      <c r="N90" s="49">
        <f t="shared" si="12"/>
        <v>0</v>
      </c>
      <c r="O90" s="49">
        <f t="shared" si="13"/>
        <v>0</v>
      </c>
    </row>
    <row r="91" spans="1:15" s="2" customFormat="1" ht="28.5" customHeight="1">
      <c r="A91" s="62" t="s">
        <v>47</v>
      </c>
      <c r="B91" s="62"/>
      <c r="C91" s="62"/>
      <c r="D91" s="17">
        <v>340</v>
      </c>
      <c r="E91" s="52">
        <f>G91+H91+F91</f>
        <v>5407458.5999999996</v>
      </c>
      <c r="F91" s="52">
        <f>K91</f>
        <v>1207645.48</v>
      </c>
      <c r="G91" s="52">
        <f>M91</f>
        <v>4199813.1200000001</v>
      </c>
      <c r="H91" s="10"/>
      <c r="I91" s="52">
        <f>J91+K91+L91</f>
        <v>5407458.5999999996</v>
      </c>
      <c r="J91" s="52">
        <v>4199813.1200000001</v>
      </c>
      <c r="K91" s="52">
        <v>1207645.48</v>
      </c>
      <c r="L91" s="52"/>
      <c r="M91" s="49">
        <f t="shared" si="11"/>
        <v>4199813.1200000001</v>
      </c>
      <c r="N91" s="49">
        <f t="shared" si="12"/>
        <v>5407458.5999999996</v>
      </c>
      <c r="O91" s="49">
        <f t="shared" si="13"/>
        <v>0</v>
      </c>
    </row>
    <row r="92" spans="1:15" s="2" customFormat="1" ht="33.75" hidden="1" customHeight="1">
      <c r="A92" s="62" t="s">
        <v>97</v>
      </c>
      <c r="B92" s="62"/>
      <c r="C92" s="62"/>
      <c r="D92" s="17">
        <v>500</v>
      </c>
      <c r="E92" s="52">
        <f>G92+H92+F92</f>
        <v>0</v>
      </c>
      <c r="F92" s="52">
        <f>K92</f>
        <v>0</v>
      </c>
      <c r="G92" s="52">
        <f>M92</f>
        <v>0</v>
      </c>
      <c r="H92" s="10"/>
      <c r="I92" s="52">
        <f t="shared" ref="I92:I98" si="19">J92+K92+L92</f>
        <v>0</v>
      </c>
      <c r="J92" s="52"/>
      <c r="K92" s="52"/>
      <c r="L92" s="52"/>
      <c r="M92" s="49">
        <f t="shared" si="11"/>
        <v>0</v>
      </c>
      <c r="N92" s="49">
        <f t="shared" si="12"/>
        <v>0</v>
      </c>
      <c r="O92" s="49">
        <f t="shared" si="13"/>
        <v>0</v>
      </c>
    </row>
    <row r="93" spans="1:15" s="2" customFormat="1" ht="20.25" hidden="1" customHeight="1">
      <c r="A93" s="59" t="s">
        <v>1</v>
      </c>
      <c r="B93" s="60"/>
      <c r="C93" s="60"/>
      <c r="D93" s="17"/>
      <c r="E93" s="52"/>
      <c r="F93" s="52"/>
      <c r="G93" s="52"/>
      <c r="H93" s="10"/>
      <c r="I93" s="52">
        <f t="shared" si="19"/>
        <v>0</v>
      </c>
      <c r="J93" s="52"/>
      <c r="K93" s="52"/>
      <c r="L93" s="52"/>
      <c r="M93" s="49">
        <f t="shared" si="11"/>
        <v>0</v>
      </c>
      <c r="N93" s="49">
        <f t="shared" si="12"/>
        <v>0</v>
      </c>
      <c r="O93" s="49">
        <f t="shared" si="13"/>
        <v>0</v>
      </c>
    </row>
    <row r="94" spans="1:15" s="2" customFormat="1" ht="30.75" hidden="1" customHeight="1">
      <c r="A94" s="66" t="s">
        <v>54</v>
      </c>
      <c r="B94" s="67"/>
      <c r="C94" s="68"/>
      <c r="D94" s="17">
        <v>520</v>
      </c>
      <c r="E94" s="52">
        <f>G94+H94+F94</f>
        <v>0</v>
      </c>
      <c r="F94" s="52">
        <f>K94</f>
        <v>0</v>
      </c>
      <c r="G94" s="52">
        <f>M94</f>
        <v>0</v>
      </c>
      <c r="H94" s="10"/>
      <c r="I94" s="52">
        <f t="shared" si="19"/>
        <v>0</v>
      </c>
      <c r="J94" s="52"/>
      <c r="K94" s="52"/>
      <c r="L94" s="52"/>
      <c r="M94" s="49">
        <f t="shared" si="11"/>
        <v>0</v>
      </c>
      <c r="N94" s="49">
        <f t="shared" si="12"/>
        <v>0</v>
      </c>
      <c r="O94" s="49">
        <f t="shared" si="13"/>
        <v>0</v>
      </c>
    </row>
    <row r="95" spans="1:15" s="2" customFormat="1" ht="30.75" hidden="1" customHeight="1">
      <c r="A95" s="66" t="s">
        <v>48</v>
      </c>
      <c r="B95" s="67"/>
      <c r="C95" s="68"/>
      <c r="D95" s="17">
        <v>530</v>
      </c>
      <c r="E95" s="52">
        <f>G95+H95+F95</f>
        <v>0</v>
      </c>
      <c r="F95" s="52">
        <f>K95</f>
        <v>0</v>
      </c>
      <c r="G95" s="52">
        <f>M95</f>
        <v>0</v>
      </c>
      <c r="H95" s="10"/>
      <c r="I95" s="52">
        <f t="shared" si="19"/>
        <v>0</v>
      </c>
      <c r="J95" s="52"/>
      <c r="K95" s="52"/>
      <c r="L95" s="52"/>
      <c r="M95" s="49">
        <f t="shared" si="11"/>
        <v>0</v>
      </c>
      <c r="N95" s="49">
        <f t="shared" si="12"/>
        <v>0</v>
      </c>
      <c r="O95" s="49">
        <f t="shared" si="13"/>
        <v>0</v>
      </c>
    </row>
    <row r="96" spans="1:15" s="2" customFormat="1" ht="30.75" customHeight="1">
      <c r="A96" s="59" t="s">
        <v>187</v>
      </c>
      <c r="B96" s="60"/>
      <c r="C96" s="61"/>
      <c r="D96" s="17">
        <v>614</v>
      </c>
      <c r="E96" s="52">
        <f>G96+H96+F96</f>
        <v>2263225.12</v>
      </c>
      <c r="F96" s="52">
        <f>K96</f>
        <v>2263225.12</v>
      </c>
      <c r="G96" s="52">
        <f>M96</f>
        <v>0</v>
      </c>
      <c r="H96" s="10"/>
      <c r="I96" s="52">
        <f t="shared" si="19"/>
        <v>2263225.12</v>
      </c>
      <c r="J96" s="52"/>
      <c r="K96" s="52">
        <v>2263225.12</v>
      </c>
      <c r="L96" s="52"/>
      <c r="M96" s="49">
        <f t="shared" si="11"/>
        <v>0</v>
      </c>
      <c r="N96" s="49">
        <f t="shared" si="12"/>
        <v>2263225.12</v>
      </c>
      <c r="O96" s="49">
        <f t="shared" si="13"/>
        <v>0</v>
      </c>
    </row>
    <row r="97" spans="1:15" s="2" customFormat="1" ht="15.75" hidden="1" customHeight="1">
      <c r="A97" s="65" t="s">
        <v>8</v>
      </c>
      <c r="B97" s="65"/>
      <c r="C97" s="65"/>
      <c r="D97" s="18"/>
      <c r="E97" s="52"/>
      <c r="F97" s="52"/>
      <c r="G97" s="52"/>
      <c r="H97" s="10"/>
      <c r="I97" s="52">
        <f t="shared" si="19"/>
        <v>0</v>
      </c>
      <c r="J97" s="52"/>
      <c r="K97" s="52"/>
      <c r="L97" s="52"/>
      <c r="M97" s="49">
        <f t="shared" si="11"/>
        <v>0</v>
      </c>
      <c r="N97" s="49">
        <f t="shared" si="12"/>
        <v>0</v>
      </c>
      <c r="O97" s="49">
        <f t="shared" si="13"/>
        <v>0</v>
      </c>
    </row>
    <row r="98" spans="1:15" s="2" customFormat="1" ht="28.5" hidden="1" customHeight="1">
      <c r="A98" s="62" t="s">
        <v>9</v>
      </c>
      <c r="B98" s="62"/>
      <c r="C98" s="62"/>
      <c r="D98" s="9" t="s">
        <v>29</v>
      </c>
      <c r="E98" s="52"/>
      <c r="F98" s="52"/>
      <c r="G98" s="52"/>
      <c r="H98" s="10"/>
      <c r="I98" s="52">
        <f t="shared" si="19"/>
        <v>0</v>
      </c>
      <c r="J98" s="52"/>
      <c r="K98" s="52"/>
      <c r="L98" s="52"/>
      <c r="M98" s="49">
        <f t="shared" si="11"/>
        <v>0</v>
      </c>
      <c r="N98" s="49">
        <f t="shared" si="12"/>
        <v>0</v>
      </c>
      <c r="O98" s="49">
        <f t="shared" si="13"/>
        <v>0</v>
      </c>
    </row>
    <row r="99" spans="1:15" s="2" customFormat="1" ht="29.25" customHeight="1">
      <c r="A99" s="89" t="s">
        <v>191</v>
      </c>
      <c r="B99" s="90"/>
      <c r="C99" s="91"/>
      <c r="D99" s="55"/>
      <c r="E99" s="53">
        <f>G99+H99+F99</f>
        <v>1485227.5</v>
      </c>
      <c r="F99" s="53">
        <f>K99</f>
        <v>198000</v>
      </c>
      <c r="G99" s="53">
        <f>M99</f>
        <v>1287227.5</v>
      </c>
      <c r="H99" s="10"/>
      <c r="I99" s="52">
        <f>J99+K99+L99</f>
        <v>1485227.5</v>
      </c>
      <c r="J99" s="52">
        <f>J100+J107+J108+J109+J111+J112+J120+J126</f>
        <v>1287227.5</v>
      </c>
      <c r="K99" s="52">
        <f>K100+K107+K108+K109+K111+K112+K120+K126</f>
        <v>198000</v>
      </c>
      <c r="L99" s="52">
        <f>L100+L105+L113+L115+L116+L120+L121</f>
        <v>0</v>
      </c>
      <c r="M99" s="49">
        <f t="shared" si="11"/>
        <v>1287227.5</v>
      </c>
      <c r="N99" s="49">
        <f t="shared" si="12"/>
        <v>1485227.5</v>
      </c>
      <c r="O99" s="49">
        <f t="shared" si="13"/>
        <v>0</v>
      </c>
    </row>
    <row r="100" spans="1:15" s="2" customFormat="1" ht="30" customHeight="1">
      <c r="A100" s="56" t="s">
        <v>92</v>
      </c>
      <c r="B100" s="56"/>
      <c r="C100" s="56"/>
      <c r="D100" s="17">
        <v>210</v>
      </c>
      <c r="E100" s="52">
        <f>G100+H100+F100</f>
        <v>938388.85000000009</v>
      </c>
      <c r="F100" s="52">
        <f>K100</f>
        <v>0</v>
      </c>
      <c r="G100" s="52">
        <f>M100</f>
        <v>938388.85000000009</v>
      </c>
      <c r="H100" s="10"/>
      <c r="I100" s="52">
        <f>I102+I103+I104</f>
        <v>938388.85000000009</v>
      </c>
      <c r="J100" s="52">
        <f>J102+J103+J104</f>
        <v>938388.85000000009</v>
      </c>
      <c r="K100" s="52">
        <f>K102+K103+K104</f>
        <v>0</v>
      </c>
      <c r="L100" s="52">
        <f>L102+L103+L104</f>
        <v>0</v>
      </c>
      <c r="M100" s="49">
        <f t="shared" si="11"/>
        <v>938388.85000000009</v>
      </c>
      <c r="N100" s="49">
        <f t="shared" si="12"/>
        <v>938388.85000000009</v>
      </c>
      <c r="O100" s="49">
        <f t="shared" si="13"/>
        <v>0</v>
      </c>
    </row>
    <row r="101" spans="1:15" s="2" customFormat="1" ht="16.5" customHeight="1">
      <c r="A101" s="57" t="s">
        <v>1</v>
      </c>
      <c r="B101" s="57"/>
      <c r="C101" s="57"/>
      <c r="D101" s="19"/>
      <c r="E101" s="52"/>
      <c r="F101" s="52"/>
      <c r="G101" s="52"/>
      <c r="H101" s="10"/>
      <c r="I101" s="52">
        <f t="shared" ref="I101:I125" si="20">J101+K101+L101</f>
        <v>0</v>
      </c>
      <c r="J101" s="52"/>
      <c r="K101" s="52"/>
      <c r="L101" s="52"/>
      <c r="M101" s="49">
        <f t="shared" si="11"/>
        <v>0</v>
      </c>
      <c r="N101" s="49">
        <f t="shared" si="12"/>
        <v>0</v>
      </c>
      <c r="O101" s="49">
        <f t="shared" si="13"/>
        <v>0</v>
      </c>
    </row>
    <row r="102" spans="1:15" s="2" customFormat="1" ht="16.5" customHeight="1">
      <c r="A102" s="62" t="s">
        <v>31</v>
      </c>
      <c r="B102" s="62"/>
      <c r="C102" s="62"/>
      <c r="D102" s="17">
        <v>211</v>
      </c>
      <c r="E102" s="52">
        <f t="shared" ref="E102:E131" si="21">G102+H102+F102</f>
        <v>720847.4</v>
      </c>
      <c r="F102" s="52">
        <f>K102</f>
        <v>0</v>
      </c>
      <c r="G102" s="52">
        <f>M102</f>
        <v>720847.4</v>
      </c>
      <c r="H102" s="10"/>
      <c r="I102" s="52">
        <f t="shared" si="20"/>
        <v>720847.4</v>
      </c>
      <c r="J102" s="52">
        <v>720847.4</v>
      </c>
      <c r="K102" s="52"/>
      <c r="L102" s="52"/>
      <c r="M102" s="49">
        <f t="shared" si="11"/>
        <v>720847.4</v>
      </c>
      <c r="N102" s="49">
        <f t="shared" si="12"/>
        <v>720847.4</v>
      </c>
      <c r="O102" s="49">
        <f t="shared" si="13"/>
        <v>0</v>
      </c>
    </row>
    <row r="103" spans="1:15" s="2" customFormat="1" ht="19.5" customHeight="1">
      <c r="A103" s="58" t="s">
        <v>32</v>
      </c>
      <c r="B103" s="58"/>
      <c r="C103" s="58"/>
      <c r="D103" s="17">
        <v>212</v>
      </c>
      <c r="E103" s="52">
        <f t="shared" si="21"/>
        <v>0</v>
      </c>
      <c r="F103" s="52">
        <f>K103</f>
        <v>0</v>
      </c>
      <c r="G103" s="52">
        <f>M103</f>
        <v>0</v>
      </c>
      <c r="H103" s="10"/>
      <c r="I103" s="52">
        <f t="shared" si="20"/>
        <v>0</v>
      </c>
      <c r="J103" s="52"/>
      <c r="K103" s="52"/>
      <c r="L103" s="52"/>
      <c r="M103" s="49">
        <f t="shared" si="11"/>
        <v>0</v>
      </c>
      <c r="N103" s="49">
        <f t="shared" si="12"/>
        <v>0</v>
      </c>
      <c r="O103" s="49">
        <f t="shared" si="13"/>
        <v>0</v>
      </c>
    </row>
    <row r="104" spans="1:15" s="2" customFormat="1" ht="33.75" customHeight="1">
      <c r="A104" s="62" t="s">
        <v>33</v>
      </c>
      <c r="B104" s="62"/>
      <c r="C104" s="62"/>
      <c r="D104" s="17">
        <v>213</v>
      </c>
      <c r="E104" s="52">
        <f t="shared" si="21"/>
        <v>217541.45</v>
      </c>
      <c r="F104" s="52">
        <f>K104</f>
        <v>0</v>
      </c>
      <c r="G104" s="52">
        <f>M104</f>
        <v>217541.45</v>
      </c>
      <c r="H104" s="10"/>
      <c r="I104" s="52">
        <f t="shared" si="20"/>
        <v>217541.45</v>
      </c>
      <c r="J104" s="52">
        <v>217541.45</v>
      </c>
      <c r="K104" s="52"/>
      <c r="L104" s="52"/>
      <c r="M104" s="49">
        <f t="shared" si="11"/>
        <v>217541.45</v>
      </c>
      <c r="N104" s="49">
        <f t="shared" si="12"/>
        <v>217541.45</v>
      </c>
      <c r="O104" s="49">
        <f t="shared" si="13"/>
        <v>0</v>
      </c>
    </row>
    <row r="105" spans="1:15" s="2" customFormat="1" ht="16.5" hidden="1" customHeight="1">
      <c r="A105" s="62" t="s">
        <v>93</v>
      </c>
      <c r="B105" s="62"/>
      <c r="C105" s="62"/>
      <c r="D105" s="17">
        <v>220</v>
      </c>
      <c r="E105" s="52">
        <f t="shared" si="21"/>
        <v>0</v>
      </c>
      <c r="F105" s="52">
        <f>K105</f>
        <v>0</v>
      </c>
      <c r="G105" s="52">
        <f>M105</f>
        <v>0</v>
      </c>
      <c r="H105" s="10"/>
      <c r="I105" s="52">
        <f t="shared" si="20"/>
        <v>0</v>
      </c>
      <c r="J105" s="10"/>
      <c r="K105" s="52"/>
      <c r="L105" s="10"/>
      <c r="M105" s="49">
        <f t="shared" si="11"/>
        <v>0</v>
      </c>
      <c r="N105" s="49">
        <f t="shared" si="12"/>
        <v>0</v>
      </c>
      <c r="O105" s="49">
        <f t="shared" si="13"/>
        <v>0</v>
      </c>
    </row>
    <row r="106" spans="1:15" s="2" customFormat="1" ht="16.5" hidden="1" customHeight="1">
      <c r="A106" s="59" t="s">
        <v>1</v>
      </c>
      <c r="B106" s="60"/>
      <c r="C106" s="60"/>
      <c r="D106" s="17"/>
      <c r="E106" s="52"/>
      <c r="F106" s="52"/>
      <c r="G106" s="52"/>
      <c r="H106" s="10"/>
      <c r="I106" s="52">
        <f t="shared" si="20"/>
        <v>0</v>
      </c>
      <c r="J106" s="52"/>
      <c r="K106" s="52"/>
      <c r="L106" s="52"/>
      <c r="M106" s="49">
        <f t="shared" si="11"/>
        <v>0</v>
      </c>
      <c r="N106" s="49">
        <f t="shared" si="12"/>
        <v>0</v>
      </c>
      <c r="O106" s="49">
        <f t="shared" si="13"/>
        <v>0</v>
      </c>
    </row>
    <row r="107" spans="1:15" s="2" customFormat="1" ht="13.5" hidden="1" customHeight="1">
      <c r="A107" s="62" t="s">
        <v>34</v>
      </c>
      <c r="B107" s="62"/>
      <c r="C107" s="62"/>
      <c r="D107" s="17">
        <v>221</v>
      </c>
      <c r="E107" s="52">
        <f t="shared" si="21"/>
        <v>0</v>
      </c>
      <c r="F107" s="52">
        <f t="shared" ref="F107:F113" si="22">K107</f>
        <v>0</v>
      </c>
      <c r="G107" s="52">
        <f t="shared" ref="G107:G113" si="23">M107</f>
        <v>0</v>
      </c>
      <c r="H107" s="10"/>
      <c r="I107" s="52">
        <f t="shared" si="20"/>
        <v>0</v>
      </c>
      <c r="J107" s="52"/>
      <c r="K107" s="52"/>
      <c r="L107" s="52"/>
      <c r="M107" s="49">
        <f t="shared" si="11"/>
        <v>0</v>
      </c>
      <c r="N107" s="49">
        <f t="shared" si="12"/>
        <v>0</v>
      </c>
      <c r="O107" s="49">
        <f t="shared" si="13"/>
        <v>0</v>
      </c>
    </row>
    <row r="108" spans="1:15" s="2" customFormat="1" ht="15.75" hidden="1" customHeight="1">
      <c r="A108" s="62" t="s">
        <v>35</v>
      </c>
      <c r="B108" s="62"/>
      <c r="C108" s="62"/>
      <c r="D108" s="17">
        <v>222</v>
      </c>
      <c r="E108" s="52">
        <f t="shared" si="21"/>
        <v>0</v>
      </c>
      <c r="F108" s="52">
        <f t="shared" si="22"/>
        <v>0</v>
      </c>
      <c r="G108" s="52">
        <f t="shared" si="23"/>
        <v>0</v>
      </c>
      <c r="H108" s="10"/>
      <c r="I108" s="52">
        <f t="shared" si="20"/>
        <v>0</v>
      </c>
      <c r="J108" s="52"/>
      <c r="K108" s="52"/>
      <c r="L108" s="52"/>
      <c r="M108" s="49">
        <f t="shared" si="11"/>
        <v>0</v>
      </c>
      <c r="N108" s="49">
        <f t="shared" si="12"/>
        <v>0</v>
      </c>
      <c r="O108" s="49">
        <f t="shared" si="13"/>
        <v>0</v>
      </c>
    </row>
    <row r="109" spans="1:15" s="2" customFormat="1" ht="14.25" customHeight="1">
      <c r="A109" s="62" t="s">
        <v>36</v>
      </c>
      <c r="B109" s="62"/>
      <c r="C109" s="62"/>
      <c r="D109" s="17">
        <v>223</v>
      </c>
      <c r="E109" s="52">
        <f t="shared" si="21"/>
        <v>31400</v>
      </c>
      <c r="F109" s="52">
        <f t="shared" si="22"/>
        <v>31400</v>
      </c>
      <c r="G109" s="52">
        <f t="shared" si="23"/>
        <v>0</v>
      </c>
      <c r="H109" s="10"/>
      <c r="I109" s="52">
        <f t="shared" si="20"/>
        <v>31400</v>
      </c>
      <c r="J109" s="52"/>
      <c r="K109" s="52">
        <v>31400</v>
      </c>
      <c r="L109" s="52"/>
      <c r="M109" s="49">
        <f t="shared" si="11"/>
        <v>0</v>
      </c>
      <c r="N109" s="49">
        <f t="shared" si="12"/>
        <v>31400</v>
      </c>
      <c r="O109" s="49">
        <f t="shared" si="13"/>
        <v>0</v>
      </c>
    </row>
    <row r="110" spans="1:15" s="2" customFormat="1" ht="30" hidden="1" customHeight="1">
      <c r="A110" s="62" t="s">
        <v>37</v>
      </c>
      <c r="B110" s="62"/>
      <c r="C110" s="62"/>
      <c r="D110" s="17">
        <v>224</v>
      </c>
      <c r="E110" s="52">
        <f t="shared" si="21"/>
        <v>0</v>
      </c>
      <c r="F110" s="52">
        <f t="shared" si="22"/>
        <v>0</v>
      </c>
      <c r="G110" s="52">
        <f t="shared" si="23"/>
        <v>0</v>
      </c>
      <c r="H110" s="10"/>
      <c r="I110" s="52">
        <f t="shared" si="20"/>
        <v>0</v>
      </c>
      <c r="J110" s="52"/>
      <c r="K110" s="52"/>
      <c r="L110" s="52"/>
      <c r="M110" s="49">
        <f t="shared" si="11"/>
        <v>0</v>
      </c>
      <c r="N110" s="49">
        <f t="shared" si="12"/>
        <v>0</v>
      </c>
      <c r="O110" s="49">
        <f t="shared" si="13"/>
        <v>0</v>
      </c>
    </row>
    <row r="111" spans="1:15" s="2" customFormat="1" ht="30.75" customHeight="1">
      <c r="A111" s="62" t="s">
        <v>38</v>
      </c>
      <c r="B111" s="62"/>
      <c r="C111" s="62"/>
      <c r="D111" s="17">
        <v>225</v>
      </c>
      <c r="E111" s="52">
        <f t="shared" si="21"/>
        <v>104225.13</v>
      </c>
      <c r="F111" s="52">
        <f t="shared" si="22"/>
        <v>104225.13</v>
      </c>
      <c r="G111" s="52">
        <f t="shared" si="23"/>
        <v>0</v>
      </c>
      <c r="H111" s="10"/>
      <c r="I111" s="52">
        <f t="shared" si="20"/>
        <v>104225.13</v>
      </c>
      <c r="J111" s="52"/>
      <c r="K111" s="52">
        <v>104225.13</v>
      </c>
      <c r="L111" s="52"/>
      <c r="M111" s="49">
        <f t="shared" si="11"/>
        <v>0</v>
      </c>
      <c r="N111" s="49">
        <f t="shared" si="12"/>
        <v>104225.13</v>
      </c>
      <c r="O111" s="49">
        <f t="shared" si="13"/>
        <v>0</v>
      </c>
    </row>
    <row r="112" spans="1:15" s="2" customFormat="1" ht="15.75" customHeight="1">
      <c r="A112" s="62" t="s">
        <v>39</v>
      </c>
      <c r="B112" s="62"/>
      <c r="C112" s="62"/>
      <c r="D112" s="17">
        <v>226</v>
      </c>
      <c r="E112" s="52">
        <f t="shared" si="21"/>
        <v>12400</v>
      </c>
      <c r="F112" s="52">
        <f t="shared" si="22"/>
        <v>12400</v>
      </c>
      <c r="G112" s="52">
        <f t="shared" si="23"/>
        <v>0</v>
      </c>
      <c r="H112" s="10"/>
      <c r="I112" s="52">
        <f t="shared" si="20"/>
        <v>12400</v>
      </c>
      <c r="J112" s="52"/>
      <c r="K112" s="52">
        <v>12400</v>
      </c>
      <c r="L112" s="52"/>
      <c r="M112" s="49">
        <f t="shared" si="11"/>
        <v>0</v>
      </c>
      <c r="N112" s="49">
        <f t="shared" si="12"/>
        <v>12400</v>
      </c>
      <c r="O112" s="49">
        <f t="shared" si="13"/>
        <v>0</v>
      </c>
    </row>
    <row r="113" spans="1:15" s="2" customFormat="1" ht="32.25" hidden="1" customHeight="1">
      <c r="A113" s="62" t="s">
        <v>94</v>
      </c>
      <c r="B113" s="62"/>
      <c r="C113" s="62"/>
      <c r="D113" s="17">
        <v>240</v>
      </c>
      <c r="E113" s="52">
        <f t="shared" si="21"/>
        <v>0</v>
      </c>
      <c r="F113" s="52">
        <f t="shared" si="22"/>
        <v>0</v>
      </c>
      <c r="G113" s="52">
        <f t="shared" si="23"/>
        <v>0</v>
      </c>
      <c r="H113" s="10"/>
      <c r="I113" s="52">
        <f t="shared" si="20"/>
        <v>0</v>
      </c>
      <c r="J113" s="52"/>
      <c r="K113" s="52"/>
      <c r="L113" s="52"/>
      <c r="M113" s="49">
        <f t="shared" si="11"/>
        <v>0</v>
      </c>
      <c r="N113" s="49">
        <f t="shared" si="12"/>
        <v>0</v>
      </c>
      <c r="O113" s="49">
        <f t="shared" si="13"/>
        <v>0</v>
      </c>
    </row>
    <row r="114" spans="1:15" s="2" customFormat="1" ht="12.75" hidden="1" customHeight="1">
      <c r="A114" s="59" t="s">
        <v>1</v>
      </c>
      <c r="B114" s="60"/>
      <c r="C114" s="60"/>
      <c r="D114" s="17"/>
      <c r="E114" s="52"/>
      <c r="F114" s="52"/>
      <c r="G114" s="52"/>
      <c r="H114" s="10"/>
      <c r="I114" s="52">
        <f t="shared" si="20"/>
        <v>0</v>
      </c>
      <c r="J114" s="52"/>
      <c r="K114" s="52"/>
      <c r="L114" s="52"/>
      <c r="M114" s="49">
        <f t="shared" si="11"/>
        <v>0</v>
      </c>
      <c r="N114" s="49">
        <f t="shared" si="12"/>
        <v>0</v>
      </c>
      <c r="O114" s="49">
        <f t="shared" si="13"/>
        <v>0</v>
      </c>
    </row>
    <row r="115" spans="1:15" s="2" customFormat="1" ht="48.75" hidden="1" customHeight="1">
      <c r="A115" s="62" t="s">
        <v>40</v>
      </c>
      <c r="B115" s="62"/>
      <c r="C115" s="62"/>
      <c r="D115" s="17">
        <v>241</v>
      </c>
      <c r="E115" s="52">
        <f t="shared" si="21"/>
        <v>0</v>
      </c>
      <c r="F115" s="52">
        <f>K115</f>
        <v>0</v>
      </c>
      <c r="G115" s="52">
        <f>M115</f>
        <v>0</v>
      </c>
      <c r="H115" s="10"/>
      <c r="I115" s="52">
        <f t="shared" si="20"/>
        <v>0</v>
      </c>
      <c r="J115" s="52"/>
      <c r="K115" s="52"/>
      <c r="L115" s="52"/>
      <c r="M115" s="49">
        <f t="shared" si="11"/>
        <v>0</v>
      </c>
      <c r="N115" s="49">
        <f t="shared" si="12"/>
        <v>0</v>
      </c>
      <c r="O115" s="49">
        <f t="shared" si="13"/>
        <v>0</v>
      </c>
    </row>
    <row r="116" spans="1:15" s="2" customFormat="1" ht="19.5" hidden="1" customHeight="1">
      <c r="A116" s="62" t="s">
        <v>95</v>
      </c>
      <c r="B116" s="62"/>
      <c r="C116" s="62"/>
      <c r="D116" s="17">
        <v>260</v>
      </c>
      <c r="E116" s="52">
        <f t="shared" si="21"/>
        <v>0</v>
      </c>
      <c r="F116" s="52">
        <f>K116</f>
        <v>0</v>
      </c>
      <c r="G116" s="52">
        <f>M116</f>
        <v>0</v>
      </c>
      <c r="H116" s="10"/>
      <c r="I116" s="52">
        <f t="shared" si="20"/>
        <v>0</v>
      </c>
      <c r="J116" s="52"/>
      <c r="K116" s="52"/>
      <c r="L116" s="52"/>
      <c r="M116" s="49">
        <f t="shared" si="11"/>
        <v>0</v>
      </c>
      <c r="N116" s="49">
        <f t="shared" si="12"/>
        <v>0</v>
      </c>
      <c r="O116" s="49">
        <f t="shared" si="13"/>
        <v>0</v>
      </c>
    </row>
    <row r="117" spans="1:15" s="2" customFormat="1" ht="19.5" hidden="1" customHeight="1">
      <c r="A117" s="59" t="s">
        <v>1</v>
      </c>
      <c r="B117" s="60"/>
      <c r="C117" s="60"/>
      <c r="D117" s="17"/>
      <c r="E117" s="52"/>
      <c r="F117" s="52"/>
      <c r="G117" s="52"/>
      <c r="H117" s="10"/>
      <c r="I117" s="52">
        <f t="shared" si="20"/>
        <v>0</v>
      </c>
      <c r="J117" s="52"/>
      <c r="K117" s="52"/>
      <c r="L117" s="52"/>
      <c r="M117" s="49">
        <f t="shared" si="11"/>
        <v>0</v>
      </c>
      <c r="N117" s="49">
        <f t="shared" si="12"/>
        <v>0</v>
      </c>
      <c r="O117" s="49">
        <f t="shared" si="13"/>
        <v>0</v>
      </c>
    </row>
    <row r="118" spans="1:15" s="2" customFormat="1" ht="34.5" hidden="1" customHeight="1">
      <c r="A118" s="62" t="s">
        <v>41</v>
      </c>
      <c r="B118" s="62"/>
      <c r="C118" s="62"/>
      <c r="D118" s="17">
        <v>262</v>
      </c>
      <c r="E118" s="52">
        <f t="shared" si="21"/>
        <v>0</v>
      </c>
      <c r="F118" s="52">
        <f>K118</f>
        <v>0</v>
      </c>
      <c r="G118" s="52">
        <f>M118</f>
        <v>0</v>
      </c>
      <c r="H118" s="10"/>
      <c r="I118" s="52">
        <f t="shared" si="20"/>
        <v>0</v>
      </c>
      <c r="J118" s="52"/>
      <c r="K118" s="52"/>
      <c r="L118" s="52"/>
      <c r="M118" s="49">
        <f t="shared" si="11"/>
        <v>0</v>
      </c>
      <c r="N118" s="49">
        <f t="shared" si="12"/>
        <v>0</v>
      </c>
      <c r="O118" s="49">
        <f t="shared" si="13"/>
        <v>0</v>
      </c>
    </row>
    <row r="119" spans="1:15" s="2" customFormat="1" ht="45" hidden="1" customHeight="1">
      <c r="A119" s="63" t="s">
        <v>42</v>
      </c>
      <c r="B119" s="63"/>
      <c r="C119" s="63"/>
      <c r="D119" s="17">
        <v>263</v>
      </c>
      <c r="E119" s="52">
        <f t="shared" si="21"/>
        <v>0</v>
      </c>
      <c r="F119" s="52">
        <f>K119</f>
        <v>0</v>
      </c>
      <c r="G119" s="52">
        <f>M119</f>
        <v>0</v>
      </c>
      <c r="H119" s="10"/>
      <c r="I119" s="52">
        <f t="shared" si="20"/>
        <v>0</v>
      </c>
      <c r="J119" s="52"/>
      <c r="K119" s="52"/>
      <c r="L119" s="52"/>
      <c r="M119" s="49">
        <f t="shared" si="11"/>
        <v>0</v>
      </c>
      <c r="N119" s="49">
        <f t="shared" si="12"/>
        <v>0</v>
      </c>
      <c r="O119" s="49">
        <f t="shared" si="13"/>
        <v>0</v>
      </c>
    </row>
    <row r="120" spans="1:15" s="2" customFormat="1" ht="19.5" hidden="1" customHeight="1">
      <c r="A120" s="62" t="s">
        <v>43</v>
      </c>
      <c r="B120" s="62"/>
      <c r="C120" s="62"/>
      <c r="D120" s="17">
        <v>290</v>
      </c>
      <c r="E120" s="52">
        <f t="shared" si="21"/>
        <v>0</v>
      </c>
      <c r="F120" s="52">
        <f>K120</f>
        <v>0</v>
      </c>
      <c r="G120" s="52">
        <f>M120</f>
        <v>0</v>
      </c>
      <c r="H120" s="10"/>
      <c r="I120" s="52">
        <f t="shared" si="20"/>
        <v>0</v>
      </c>
      <c r="J120" s="52"/>
      <c r="K120" s="52"/>
      <c r="L120" s="52"/>
      <c r="M120" s="49">
        <f t="shared" si="11"/>
        <v>0</v>
      </c>
      <c r="N120" s="49">
        <f t="shared" si="12"/>
        <v>0</v>
      </c>
      <c r="O120" s="49">
        <f t="shared" si="13"/>
        <v>0</v>
      </c>
    </row>
    <row r="121" spans="1:15" s="2" customFormat="1" ht="30.75" hidden="1" customHeight="1">
      <c r="A121" s="62" t="s">
        <v>96</v>
      </c>
      <c r="B121" s="62"/>
      <c r="C121" s="62"/>
      <c r="D121" s="17">
        <v>300</v>
      </c>
      <c r="E121" s="52">
        <f t="shared" si="21"/>
        <v>0</v>
      </c>
      <c r="F121" s="52">
        <f>K121</f>
        <v>0</v>
      </c>
      <c r="G121" s="52">
        <f>M121</f>
        <v>0</v>
      </c>
      <c r="H121" s="10"/>
      <c r="I121" s="52">
        <f t="shared" si="20"/>
        <v>0</v>
      </c>
      <c r="J121" s="52"/>
      <c r="K121" s="52"/>
      <c r="L121" s="52"/>
      <c r="M121" s="49">
        <f t="shared" si="11"/>
        <v>0</v>
      </c>
      <c r="N121" s="49">
        <f t="shared" si="12"/>
        <v>0</v>
      </c>
      <c r="O121" s="49">
        <f t="shared" si="13"/>
        <v>0</v>
      </c>
    </row>
    <row r="122" spans="1:15" s="2" customFormat="1" ht="20.25" hidden="1" customHeight="1">
      <c r="A122" s="59" t="s">
        <v>1</v>
      </c>
      <c r="B122" s="60"/>
      <c r="C122" s="60"/>
      <c r="D122" s="17"/>
      <c r="E122" s="52"/>
      <c r="F122" s="52"/>
      <c r="G122" s="52"/>
      <c r="H122" s="10"/>
      <c r="I122" s="52">
        <f t="shared" si="20"/>
        <v>0</v>
      </c>
      <c r="J122" s="52"/>
      <c r="K122" s="52"/>
      <c r="L122" s="52"/>
      <c r="M122" s="49">
        <f t="shared" si="11"/>
        <v>0</v>
      </c>
      <c r="N122" s="49">
        <f t="shared" si="12"/>
        <v>0</v>
      </c>
      <c r="O122" s="49">
        <f t="shared" si="13"/>
        <v>0</v>
      </c>
    </row>
    <row r="123" spans="1:15" s="2" customFormat="1" ht="35.25" hidden="1" customHeight="1">
      <c r="A123" s="62" t="s">
        <v>44</v>
      </c>
      <c r="B123" s="62"/>
      <c r="C123" s="62"/>
      <c r="D123" s="17">
        <v>310</v>
      </c>
      <c r="E123" s="52">
        <f t="shared" si="21"/>
        <v>0</v>
      </c>
      <c r="F123" s="52">
        <f>K123</f>
        <v>0</v>
      </c>
      <c r="G123" s="52">
        <f>M123</f>
        <v>0</v>
      </c>
      <c r="H123" s="10"/>
      <c r="I123" s="52">
        <f t="shared" si="20"/>
        <v>0</v>
      </c>
      <c r="J123" s="52"/>
      <c r="K123" s="52"/>
      <c r="L123" s="52"/>
      <c r="M123" s="49">
        <f t="shared" si="11"/>
        <v>0</v>
      </c>
      <c r="N123" s="49">
        <f t="shared" si="12"/>
        <v>0</v>
      </c>
      <c r="O123" s="49">
        <f t="shared" si="13"/>
        <v>0</v>
      </c>
    </row>
    <row r="124" spans="1:15" s="2" customFormat="1" ht="38.25" hidden="1" customHeight="1">
      <c r="A124" s="64" t="s">
        <v>45</v>
      </c>
      <c r="B124" s="64"/>
      <c r="C124" s="64"/>
      <c r="D124" s="35">
        <v>320</v>
      </c>
      <c r="E124" s="52">
        <f t="shared" si="21"/>
        <v>0</v>
      </c>
      <c r="F124" s="52">
        <f>K124</f>
        <v>0</v>
      </c>
      <c r="G124" s="52">
        <f>M124</f>
        <v>0</v>
      </c>
      <c r="H124" s="33"/>
      <c r="I124" s="52">
        <f t="shared" si="20"/>
        <v>0</v>
      </c>
      <c r="J124" s="52"/>
      <c r="K124" s="52"/>
      <c r="L124" s="52"/>
      <c r="M124" s="49">
        <f t="shared" si="11"/>
        <v>0</v>
      </c>
      <c r="N124" s="49">
        <f t="shared" si="12"/>
        <v>0</v>
      </c>
      <c r="O124" s="49">
        <f t="shared" si="13"/>
        <v>0</v>
      </c>
    </row>
    <row r="125" spans="1:15" s="2" customFormat="1" ht="34.5" hidden="1" customHeight="1">
      <c r="A125" s="64" t="s">
        <v>46</v>
      </c>
      <c r="B125" s="64"/>
      <c r="C125" s="64"/>
      <c r="D125" s="34">
        <v>330</v>
      </c>
      <c r="E125" s="52">
        <f t="shared" si="21"/>
        <v>0</v>
      </c>
      <c r="F125" s="52">
        <f>K125</f>
        <v>0</v>
      </c>
      <c r="G125" s="52">
        <f>M125</f>
        <v>0</v>
      </c>
      <c r="H125" s="33"/>
      <c r="I125" s="52">
        <f t="shared" si="20"/>
        <v>0</v>
      </c>
      <c r="J125" s="52"/>
      <c r="K125" s="52"/>
      <c r="L125" s="52"/>
      <c r="M125" s="49">
        <f t="shared" si="11"/>
        <v>0</v>
      </c>
      <c r="N125" s="49">
        <f t="shared" si="12"/>
        <v>0</v>
      </c>
      <c r="O125" s="49">
        <f t="shared" si="13"/>
        <v>0</v>
      </c>
    </row>
    <row r="126" spans="1:15" s="2" customFormat="1" ht="28.5" customHeight="1">
      <c r="A126" s="62" t="s">
        <v>47</v>
      </c>
      <c r="B126" s="62"/>
      <c r="C126" s="62"/>
      <c r="D126" s="17">
        <v>340</v>
      </c>
      <c r="E126" s="52">
        <f t="shared" si="21"/>
        <v>398813.52</v>
      </c>
      <c r="F126" s="52">
        <f>K126</f>
        <v>49974.87</v>
      </c>
      <c r="G126" s="52">
        <f>M126</f>
        <v>348838.65</v>
      </c>
      <c r="H126" s="10"/>
      <c r="I126" s="52">
        <f>J126+K126+L126</f>
        <v>398813.52</v>
      </c>
      <c r="J126" s="52">
        <v>348838.65</v>
      </c>
      <c r="K126" s="52">
        <v>49974.87</v>
      </c>
      <c r="L126" s="52"/>
      <c r="M126" s="49">
        <f t="shared" si="11"/>
        <v>348838.65</v>
      </c>
      <c r="N126" s="49">
        <f t="shared" si="12"/>
        <v>398813.52</v>
      </c>
      <c r="O126" s="49">
        <f t="shared" si="13"/>
        <v>0</v>
      </c>
    </row>
    <row r="127" spans="1:15" s="2" customFormat="1" ht="33.75" hidden="1" customHeight="1">
      <c r="A127" s="62" t="s">
        <v>97</v>
      </c>
      <c r="B127" s="62"/>
      <c r="C127" s="62"/>
      <c r="D127" s="17">
        <v>500</v>
      </c>
      <c r="E127" s="52">
        <f t="shared" si="21"/>
        <v>0</v>
      </c>
      <c r="F127" s="52">
        <f>K127</f>
        <v>0</v>
      </c>
      <c r="G127" s="52">
        <f>M127</f>
        <v>0</v>
      </c>
      <c r="H127" s="10"/>
      <c r="I127" s="52">
        <f t="shared" ref="I127:I133" si="24">J127+K127+L127</f>
        <v>0</v>
      </c>
      <c r="J127" s="52"/>
      <c r="K127" s="52"/>
      <c r="L127" s="52"/>
      <c r="M127" s="49">
        <f t="shared" si="11"/>
        <v>0</v>
      </c>
      <c r="N127" s="49">
        <f t="shared" si="12"/>
        <v>0</v>
      </c>
      <c r="O127" s="49">
        <f t="shared" si="13"/>
        <v>0</v>
      </c>
    </row>
    <row r="128" spans="1:15" s="2" customFormat="1" ht="20.25" hidden="1" customHeight="1">
      <c r="A128" s="59" t="s">
        <v>1</v>
      </c>
      <c r="B128" s="60"/>
      <c r="C128" s="60"/>
      <c r="D128" s="17"/>
      <c r="E128" s="52"/>
      <c r="F128" s="52"/>
      <c r="G128" s="52"/>
      <c r="H128" s="10"/>
      <c r="I128" s="52">
        <f t="shared" si="24"/>
        <v>0</v>
      </c>
      <c r="J128" s="52"/>
      <c r="K128" s="52"/>
      <c r="L128" s="52"/>
      <c r="M128" s="49">
        <f t="shared" si="11"/>
        <v>0</v>
      </c>
      <c r="N128" s="49">
        <f t="shared" si="12"/>
        <v>0</v>
      </c>
      <c r="O128" s="49">
        <f t="shared" si="13"/>
        <v>0</v>
      </c>
    </row>
    <row r="129" spans="1:15" s="2" customFormat="1" ht="30.75" hidden="1" customHeight="1">
      <c r="A129" s="66" t="s">
        <v>54</v>
      </c>
      <c r="B129" s="67"/>
      <c r="C129" s="68"/>
      <c r="D129" s="17">
        <v>520</v>
      </c>
      <c r="E129" s="52">
        <f t="shared" si="21"/>
        <v>0</v>
      </c>
      <c r="F129" s="52">
        <f>K129</f>
        <v>0</v>
      </c>
      <c r="G129" s="52">
        <f>M129</f>
        <v>0</v>
      </c>
      <c r="H129" s="10"/>
      <c r="I129" s="52">
        <f t="shared" si="24"/>
        <v>0</v>
      </c>
      <c r="J129" s="52"/>
      <c r="K129" s="52"/>
      <c r="L129" s="52"/>
      <c r="M129" s="49">
        <f t="shared" si="11"/>
        <v>0</v>
      </c>
      <c r="N129" s="49">
        <f t="shared" si="12"/>
        <v>0</v>
      </c>
      <c r="O129" s="49">
        <f t="shared" si="13"/>
        <v>0</v>
      </c>
    </row>
    <row r="130" spans="1:15" s="2" customFormat="1" ht="30.75" hidden="1" customHeight="1">
      <c r="A130" s="66" t="s">
        <v>48</v>
      </c>
      <c r="B130" s="67"/>
      <c r="C130" s="68"/>
      <c r="D130" s="17">
        <v>530</v>
      </c>
      <c r="E130" s="52">
        <f t="shared" si="21"/>
        <v>0</v>
      </c>
      <c r="F130" s="52">
        <f>K130</f>
        <v>0</v>
      </c>
      <c r="G130" s="52">
        <f>M130</f>
        <v>0</v>
      </c>
      <c r="H130" s="10"/>
      <c r="I130" s="52">
        <f t="shared" si="24"/>
        <v>0</v>
      </c>
      <c r="J130" s="52"/>
      <c r="K130" s="52"/>
      <c r="L130" s="52"/>
      <c r="M130" s="49">
        <f t="shared" si="11"/>
        <v>0</v>
      </c>
      <c r="N130" s="49">
        <f t="shared" si="12"/>
        <v>0</v>
      </c>
      <c r="O130" s="49">
        <f t="shared" si="13"/>
        <v>0</v>
      </c>
    </row>
    <row r="131" spans="1:15" s="2" customFormat="1" ht="30.75" hidden="1" customHeight="1">
      <c r="A131" s="59" t="s">
        <v>187</v>
      </c>
      <c r="B131" s="60"/>
      <c r="C131" s="61"/>
      <c r="D131" s="17">
        <v>614</v>
      </c>
      <c r="E131" s="52">
        <f t="shared" si="21"/>
        <v>0</v>
      </c>
      <c r="F131" s="52">
        <f>K131</f>
        <v>0</v>
      </c>
      <c r="G131" s="52">
        <f>M131</f>
        <v>0</v>
      </c>
      <c r="H131" s="10"/>
      <c r="I131" s="52">
        <f t="shared" si="24"/>
        <v>0</v>
      </c>
      <c r="J131" s="52"/>
      <c r="K131" s="52"/>
      <c r="L131" s="52"/>
      <c r="M131" s="49">
        <f t="shared" si="11"/>
        <v>0</v>
      </c>
      <c r="N131" s="49">
        <f t="shared" si="12"/>
        <v>0</v>
      </c>
      <c r="O131" s="49">
        <f t="shared" si="13"/>
        <v>0</v>
      </c>
    </row>
    <row r="132" spans="1:15" s="2" customFormat="1" ht="15.75" hidden="1" customHeight="1">
      <c r="A132" s="65" t="s">
        <v>8</v>
      </c>
      <c r="B132" s="65"/>
      <c r="C132" s="65"/>
      <c r="D132" s="18"/>
      <c r="E132" s="52"/>
      <c r="F132" s="52"/>
      <c r="G132" s="52"/>
      <c r="H132" s="10"/>
      <c r="I132" s="52">
        <f t="shared" si="24"/>
        <v>0</v>
      </c>
      <c r="J132" s="52"/>
      <c r="K132" s="52"/>
      <c r="L132" s="52"/>
      <c r="M132" s="49">
        <f t="shared" si="11"/>
        <v>0</v>
      </c>
      <c r="N132" s="49">
        <f t="shared" si="12"/>
        <v>0</v>
      </c>
      <c r="O132" s="49">
        <f t="shared" si="13"/>
        <v>0</v>
      </c>
    </row>
    <row r="133" spans="1:15" s="2" customFormat="1" ht="28.5" hidden="1" customHeight="1">
      <c r="A133" s="62" t="s">
        <v>9</v>
      </c>
      <c r="B133" s="62"/>
      <c r="C133" s="62"/>
      <c r="D133" s="9" t="s">
        <v>29</v>
      </c>
      <c r="E133" s="52"/>
      <c r="F133" s="52"/>
      <c r="G133" s="52"/>
      <c r="H133" s="10"/>
      <c r="I133" s="52">
        <f t="shared" si="24"/>
        <v>0</v>
      </c>
      <c r="J133" s="52"/>
      <c r="K133" s="52"/>
      <c r="L133" s="52"/>
      <c r="M133" s="49">
        <f t="shared" si="11"/>
        <v>0</v>
      </c>
      <c r="N133" s="49">
        <f t="shared" si="12"/>
        <v>0</v>
      </c>
      <c r="O133" s="49">
        <f t="shared" si="13"/>
        <v>0</v>
      </c>
    </row>
    <row r="134" spans="1:15" s="2" customFormat="1" ht="29.25" customHeight="1">
      <c r="A134" s="69" t="s">
        <v>192</v>
      </c>
      <c r="B134" s="70"/>
      <c r="C134" s="71"/>
      <c r="D134" s="55"/>
      <c r="E134" s="53">
        <f>G134+H134+F134</f>
        <v>3479646.96</v>
      </c>
      <c r="F134" s="53">
        <f>K134</f>
        <v>3479646.96</v>
      </c>
      <c r="G134" s="53">
        <f>M134</f>
        <v>0</v>
      </c>
      <c r="H134" s="10"/>
      <c r="I134" s="52">
        <f>J134+K134+L134</f>
        <v>3479646.96</v>
      </c>
      <c r="J134" s="52">
        <f>J135+J142+J143+J144+J146+J147+J155+J161</f>
        <v>0</v>
      </c>
      <c r="K134" s="52">
        <f>K135+K142+K143+K144+K146+K147+K155+K161+K166</f>
        <v>3479646.96</v>
      </c>
      <c r="L134" s="52">
        <f>L135+L140+L148+L150+L151+L155+L156</f>
        <v>0</v>
      </c>
      <c r="M134" s="49">
        <f t="shared" si="11"/>
        <v>0</v>
      </c>
      <c r="N134" s="49">
        <f t="shared" si="12"/>
        <v>3479646.96</v>
      </c>
      <c r="O134" s="49">
        <f t="shared" si="13"/>
        <v>0</v>
      </c>
    </row>
    <row r="135" spans="1:15" s="2" customFormat="1" ht="30" customHeight="1">
      <c r="A135" s="56" t="s">
        <v>92</v>
      </c>
      <c r="B135" s="56"/>
      <c r="C135" s="56"/>
      <c r="D135" s="17">
        <v>210</v>
      </c>
      <c r="E135" s="52">
        <f>G135+H135+F135</f>
        <v>1818773.44</v>
      </c>
      <c r="F135" s="52">
        <f>K135</f>
        <v>1818773.44</v>
      </c>
      <c r="G135" s="52">
        <f>M135</f>
        <v>0</v>
      </c>
      <c r="H135" s="10"/>
      <c r="I135" s="52">
        <f>I137+I138+I139</f>
        <v>1818773.44</v>
      </c>
      <c r="J135" s="52">
        <f>J137+J138+J139</f>
        <v>0</v>
      </c>
      <c r="K135" s="52">
        <f>K137+K138+K139</f>
        <v>1818773.44</v>
      </c>
      <c r="L135" s="52">
        <f>L137+L138+L139</f>
        <v>0</v>
      </c>
      <c r="M135" s="49">
        <f t="shared" ref="M135:M168" si="25">J135+L135</f>
        <v>0</v>
      </c>
      <c r="N135" s="49">
        <f t="shared" ref="N135:N168" si="26">M135+K135</f>
        <v>1818773.44</v>
      </c>
      <c r="O135" s="49">
        <f t="shared" ref="O135:O168" si="27">E135-N135</f>
        <v>0</v>
      </c>
    </row>
    <row r="136" spans="1:15" s="2" customFormat="1" ht="16.5" customHeight="1">
      <c r="A136" s="57" t="s">
        <v>1</v>
      </c>
      <c r="B136" s="57"/>
      <c r="C136" s="57"/>
      <c r="D136" s="19"/>
      <c r="E136" s="52"/>
      <c r="F136" s="52"/>
      <c r="G136" s="52"/>
      <c r="H136" s="10"/>
      <c r="I136" s="52">
        <f t="shared" ref="I136:I160" si="28">J136+K136+L136</f>
        <v>0</v>
      </c>
      <c r="J136" s="52"/>
      <c r="K136" s="52"/>
      <c r="L136" s="52"/>
      <c r="M136" s="49">
        <f t="shared" si="25"/>
        <v>0</v>
      </c>
      <c r="N136" s="49">
        <f t="shared" si="26"/>
        <v>0</v>
      </c>
      <c r="O136" s="49">
        <f t="shared" si="27"/>
        <v>0</v>
      </c>
    </row>
    <row r="137" spans="1:15" s="2" customFormat="1" ht="16.5" customHeight="1">
      <c r="A137" s="62" t="s">
        <v>31</v>
      </c>
      <c r="B137" s="62"/>
      <c r="C137" s="62"/>
      <c r="D137" s="17">
        <v>211</v>
      </c>
      <c r="E137" s="52">
        <f>G137+H137+F137</f>
        <v>1371570.06</v>
      </c>
      <c r="F137" s="52">
        <f>K137</f>
        <v>1371570.06</v>
      </c>
      <c r="G137" s="52">
        <f>M137</f>
        <v>0</v>
      </c>
      <c r="H137" s="10"/>
      <c r="I137" s="52">
        <f t="shared" si="28"/>
        <v>1371570.06</v>
      </c>
      <c r="J137" s="52"/>
      <c r="K137" s="52">
        <v>1371570.06</v>
      </c>
      <c r="L137" s="52"/>
      <c r="M137" s="49">
        <f t="shared" si="25"/>
        <v>0</v>
      </c>
      <c r="N137" s="49">
        <f t="shared" si="26"/>
        <v>1371570.06</v>
      </c>
      <c r="O137" s="49">
        <f t="shared" si="27"/>
        <v>0</v>
      </c>
    </row>
    <row r="138" spans="1:15" s="2" customFormat="1" ht="19.5" hidden="1" customHeight="1">
      <c r="A138" s="58" t="s">
        <v>32</v>
      </c>
      <c r="B138" s="58"/>
      <c r="C138" s="58"/>
      <c r="D138" s="17">
        <v>212</v>
      </c>
      <c r="E138" s="52">
        <f>G138+H138+F138</f>
        <v>0</v>
      </c>
      <c r="F138" s="52">
        <f>K138</f>
        <v>0</v>
      </c>
      <c r="G138" s="52">
        <f>M138</f>
        <v>0</v>
      </c>
      <c r="H138" s="10"/>
      <c r="I138" s="52">
        <f t="shared" si="28"/>
        <v>0</v>
      </c>
      <c r="J138" s="52"/>
      <c r="K138" s="52"/>
      <c r="L138" s="52"/>
      <c r="M138" s="49">
        <f t="shared" si="25"/>
        <v>0</v>
      </c>
      <c r="N138" s="49">
        <f t="shared" si="26"/>
        <v>0</v>
      </c>
      <c r="O138" s="49">
        <f t="shared" si="27"/>
        <v>0</v>
      </c>
    </row>
    <row r="139" spans="1:15" s="2" customFormat="1" ht="33.75" customHeight="1">
      <c r="A139" s="62" t="s">
        <v>33</v>
      </c>
      <c r="B139" s="62"/>
      <c r="C139" s="62"/>
      <c r="D139" s="17">
        <v>213</v>
      </c>
      <c r="E139" s="52">
        <f>G139+H139+F139</f>
        <v>447203.38</v>
      </c>
      <c r="F139" s="52">
        <f>K139</f>
        <v>447203.38</v>
      </c>
      <c r="G139" s="52">
        <f>M139</f>
        <v>0</v>
      </c>
      <c r="H139" s="10"/>
      <c r="I139" s="52">
        <f t="shared" si="28"/>
        <v>447203.38</v>
      </c>
      <c r="J139" s="52"/>
      <c r="K139" s="52">
        <v>447203.38</v>
      </c>
      <c r="L139" s="52"/>
      <c r="M139" s="49">
        <f t="shared" si="25"/>
        <v>0</v>
      </c>
      <c r="N139" s="49">
        <f t="shared" si="26"/>
        <v>447203.38</v>
      </c>
      <c r="O139" s="49">
        <f t="shared" si="27"/>
        <v>0</v>
      </c>
    </row>
    <row r="140" spans="1:15" s="2" customFormat="1" ht="16.5" hidden="1" customHeight="1">
      <c r="A140" s="62" t="s">
        <v>93</v>
      </c>
      <c r="B140" s="62"/>
      <c r="C140" s="62"/>
      <c r="D140" s="17">
        <v>220</v>
      </c>
      <c r="E140" s="52">
        <f>G140+H140+F140</f>
        <v>0</v>
      </c>
      <c r="F140" s="52">
        <f>K140</f>
        <v>0</v>
      </c>
      <c r="G140" s="52">
        <f>M140</f>
        <v>0</v>
      </c>
      <c r="H140" s="10"/>
      <c r="I140" s="52">
        <f t="shared" si="28"/>
        <v>0</v>
      </c>
      <c r="J140" s="10"/>
      <c r="K140" s="52"/>
      <c r="L140" s="10"/>
      <c r="M140" s="49">
        <f t="shared" si="25"/>
        <v>0</v>
      </c>
      <c r="N140" s="49">
        <f t="shared" si="26"/>
        <v>0</v>
      </c>
      <c r="O140" s="49">
        <f t="shared" si="27"/>
        <v>0</v>
      </c>
    </row>
    <row r="141" spans="1:15" s="2" customFormat="1" ht="16.5" customHeight="1">
      <c r="A141" s="59" t="s">
        <v>1</v>
      </c>
      <c r="B141" s="60"/>
      <c r="C141" s="60"/>
      <c r="D141" s="17"/>
      <c r="E141" s="52"/>
      <c r="F141" s="52"/>
      <c r="G141" s="52"/>
      <c r="H141" s="10"/>
      <c r="I141" s="52">
        <f t="shared" si="28"/>
        <v>0</v>
      </c>
      <c r="J141" s="52"/>
      <c r="K141" s="52"/>
      <c r="L141" s="52"/>
      <c r="M141" s="49">
        <f t="shared" si="25"/>
        <v>0</v>
      </c>
      <c r="N141" s="49">
        <f t="shared" si="26"/>
        <v>0</v>
      </c>
      <c r="O141" s="49">
        <f t="shared" si="27"/>
        <v>0</v>
      </c>
    </row>
    <row r="142" spans="1:15" s="2" customFormat="1" ht="13.5" customHeight="1">
      <c r="A142" s="62" t="s">
        <v>34</v>
      </c>
      <c r="B142" s="62"/>
      <c r="C142" s="62"/>
      <c r="D142" s="17">
        <v>221</v>
      </c>
      <c r="E142" s="52">
        <f t="shared" ref="E142:E148" si="29">G142+H142+F142</f>
        <v>20546.990000000002</v>
      </c>
      <c r="F142" s="52">
        <f t="shared" ref="F142:F148" si="30">K142</f>
        <v>20546.990000000002</v>
      </c>
      <c r="G142" s="52">
        <f t="shared" ref="G142:G148" si="31">M142</f>
        <v>0</v>
      </c>
      <c r="H142" s="10"/>
      <c r="I142" s="52">
        <f t="shared" si="28"/>
        <v>20546.990000000002</v>
      </c>
      <c r="J142" s="52"/>
      <c r="K142" s="52">
        <v>20546.990000000002</v>
      </c>
      <c r="L142" s="52"/>
      <c r="M142" s="49">
        <f t="shared" si="25"/>
        <v>0</v>
      </c>
      <c r="N142" s="49">
        <f t="shared" si="26"/>
        <v>20546.990000000002</v>
      </c>
      <c r="O142" s="49">
        <f t="shared" si="27"/>
        <v>0</v>
      </c>
    </row>
    <row r="143" spans="1:15" s="2" customFormat="1" ht="15.75" customHeight="1">
      <c r="A143" s="62" t="s">
        <v>35</v>
      </c>
      <c r="B143" s="62"/>
      <c r="C143" s="62"/>
      <c r="D143" s="17">
        <v>222</v>
      </c>
      <c r="E143" s="52">
        <f t="shared" si="29"/>
        <v>0</v>
      </c>
      <c r="F143" s="52">
        <f t="shared" si="30"/>
        <v>0</v>
      </c>
      <c r="G143" s="52">
        <f t="shared" si="31"/>
        <v>0</v>
      </c>
      <c r="H143" s="10"/>
      <c r="I143" s="52">
        <f t="shared" si="28"/>
        <v>0</v>
      </c>
      <c r="J143" s="52"/>
      <c r="K143" s="52"/>
      <c r="L143" s="52"/>
      <c r="M143" s="49">
        <f t="shared" si="25"/>
        <v>0</v>
      </c>
      <c r="N143" s="49">
        <f t="shared" si="26"/>
        <v>0</v>
      </c>
      <c r="O143" s="49">
        <f t="shared" si="27"/>
        <v>0</v>
      </c>
    </row>
    <row r="144" spans="1:15" s="2" customFormat="1" ht="14.25" customHeight="1">
      <c r="A144" s="62" t="s">
        <v>36</v>
      </c>
      <c r="B144" s="62"/>
      <c r="C144" s="62"/>
      <c r="D144" s="17">
        <v>223</v>
      </c>
      <c r="E144" s="52">
        <f t="shared" si="29"/>
        <v>342240.01</v>
      </c>
      <c r="F144" s="52">
        <f t="shared" si="30"/>
        <v>342240.01</v>
      </c>
      <c r="G144" s="52">
        <f t="shared" si="31"/>
        <v>0</v>
      </c>
      <c r="H144" s="10"/>
      <c r="I144" s="52">
        <f t="shared" si="28"/>
        <v>342240.01</v>
      </c>
      <c r="J144" s="52"/>
      <c r="K144" s="52">
        <v>342240.01</v>
      </c>
      <c r="L144" s="52"/>
      <c r="M144" s="49">
        <f t="shared" si="25"/>
        <v>0</v>
      </c>
      <c r="N144" s="49">
        <f t="shared" si="26"/>
        <v>342240.01</v>
      </c>
      <c r="O144" s="49">
        <f t="shared" si="27"/>
        <v>0</v>
      </c>
    </row>
    <row r="145" spans="1:15" s="2" customFormat="1" ht="30" hidden="1" customHeight="1">
      <c r="A145" s="62" t="s">
        <v>37</v>
      </c>
      <c r="B145" s="62"/>
      <c r="C145" s="62"/>
      <c r="D145" s="17">
        <v>224</v>
      </c>
      <c r="E145" s="52">
        <f t="shared" si="29"/>
        <v>0</v>
      </c>
      <c r="F145" s="52">
        <f t="shared" si="30"/>
        <v>0</v>
      </c>
      <c r="G145" s="52">
        <f t="shared" si="31"/>
        <v>0</v>
      </c>
      <c r="H145" s="10"/>
      <c r="I145" s="52">
        <f t="shared" si="28"/>
        <v>0</v>
      </c>
      <c r="J145" s="52"/>
      <c r="K145" s="52"/>
      <c r="L145" s="52"/>
      <c r="M145" s="49">
        <f t="shared" si="25"/>
        <v>0</v>
      </c>
      <c r="N145" s="49">
        <f t="shared" si="26"/>
        <v>0</v>
      </c>
      <c r="O145" s="49">
        <f t="shared" si="27"/>
        <v>0</v>
      </c>
    </row>
    <row r="146" spans="1:15" s="2" customFormat="1" ht="30.75" customHeight="1">
      <c r="A146" s="62" t="s">
        <v>38</v>
      </c>
      <c r="B146" s="62"/>
      <c r="C146" s="62"/>
      <c r="D146" s="17">
        <v>225</v>
      </c>
      <c r="E146" s="52">
        <f t="shared" si="29"/>
        <v>163493.93</v>
      </c>
      <c r="F146" s="52">
        <f t="shared" si="30"/>
        <v>163493.93</v>
      </c>
      <c r="G146" s="52">
        <f t="shared" si="31"/>
        <v>0</v>
      </c>
      <c r="H146" s="10"/>
      <c r="I146" s="52">
        <f t="shared" si="28"/>
        <v>163493.93</v>
      </c>
      <c r="J146" s="52"/>
      <c r="K146" s="52">
        <v>163493.93</v>
      </c>
      <c r="L146" s="52"/>
      <c r="M146" s="49">
        <f t="shared" si="25"/>
        <v>0</v>
      </c>
      <c r="N146" s="49">
        <f t="shared" si="26"/>
        <v>163493.93</v>
      </c>
      <c r="O146" s="49">
        <f t="shared" si="27"/>
        <v>0</v>
      </c>
    </row>
    <row r="147" spans="1:15" s="2" customFormat="1" ht="15.75" customHeight="1">
      <c r="A147" s="62" t="s">
        <v>39</v>
      </c>
      <c r="B147" s="62"/>
      <c r="C147" s="62"/>
      <c r="D147" s="17">
        <v>226</v>
      </c>
      <c r="E147" s="52">
        <f t="shared" si="29"/>
        <v>67146.75</v>
      </c>
      <c r="F147" s="52">
        <f t="shared" si="30"/>
        <v>67146.75</v>
      </c>
      <c r="G147" s="52">
        <f t="shared" si="31"/>
        <v>0</v>
      </c>
      <c r="H147" s="10"/>
      <c r="I147" s="52">
        <f t="shared" si="28"/>
        <v>67146.75</v>
      </c>
      <c r="J147" s="52"/>
      <c r="K147" s="52">
        <v>67146.75</v>
      </c>
      <c r="L147" s="52"/>
      <c r="M147" s="49">
        <f t="shared" si="25"/>
        <v>0</v>
      </c>
      <c r="N147" s="49">
        <f t="shared" si="26"/>
        <v>67146.75</v>
      </c>
      <c r="O147" s="49">
        <f t="shared" si="27"/>
        <v>0</v>
      </c>
    </row>
    <row r="148" spans="1:15" s="2" customFormat="1" ht="32.25" hidden="1" customHeight="1">
      <c r="A148" s="62" t="s">
        <v>94</v>
      </c>
      <c r="B148" s="62"/>
      <c r="C148" s="62"/>
      <c r="D148" s="17">
        <v>240</v>
      </c>
      <c r="E148" s="52">
        <f t="shared" si="29"/>
        <v>0</v>
      </c>
      <c r="F148" s="52">
        <f t="shared" si="30"/>
        <v>0</v>
      </c>
      <c r="G148" s="52">
        <f t="shared" si="31"/>
        <v>0</v>
      </c>
      <c r="H148" s="10"/>
      <c r="I148" s="52">
        <f t="shared" si="28"/>
        <v>0</v>
      </c>
      <c r="J148" s="52"/>
      <c r="K148" s="52"/>
      <c r="L148" s="52"/>
      <c r="M148" s="49">
        <f t="shared" si="25"/>
        <v>0</v>
      </c>
      <c r="N148" s="49">
        <f t="shared" si="26"/>
        <v>0</v>
      </c>
      <c r="O148" s="49">
        <f t="shared" si="27"/>
        <v>0</v>
      </c>
    </row>
    <row r="149" spans="1:15" s="2" customFormat="1" ht="12.75" hidden="1" customHeight="1">
      <c r="A149" s="59" t="s">
        <v>1</v>
      </c>
      <c r="B149" s="60"/>
      <c r="C149" s="60"/>
      <c r="D149" s="17"/>
      <c r="E149" s="52"/>
      <c r="F149" s="52"/>
      <c r="G149" s="52"/>
      <c r="H149" s="10"/>
      <c r="I149" s="52">
        <f t="shared" si="28"/>
        <v>0</v>
      </c>
      <c r="J149" s="52"/>
      <c r="K149" s="52"/>
      <c r="L149" s="52"/>
      <c r="M149" s="49">
        <f t="shared" si="25"/>
        <v>0</v>
      </c>
      <c r="N149" s="49">
        <f t="shared" si="26"/>
        <v>0</v>
      </c>
      <c r="O149" s="49">
        <f t="shared" si="27"/>
        <v>0</v>
      </c>
    </row>
    <row r="150" spans="1:15" s="2" customFormat="1" ht="48.75" hidden="1" customHeight="1">
      <c r="A150" s="62" t="s">
        <v>40</v>
      </c>
      <c r="B150" s="62"/>
      <c r="C150" s="62"/>
      <c r="D150" s="17">
        <v>241</v>
      </c>
      <c r="E150" s="52">
        <f>G150+H150+F150</f>
        <v>0</v>
      </c>
      <c r="F150" s="52">
        <f>K150</f>
        <v>0</v>
      </c>
      <c r="G150" s="52">
        <f>M150</f>
        <v>0</v>
      </c>
      <c r="H150" s="10"/>
      <c r="I150" s="52">
        <f t="shared" si="28"/>
        <v>0</v>
      </c>
      <c r="J150" s="52"/>
      <c r="K150" s="52"/>
      <c r="L150" s="52"/>
      <c r="M150" s="49">
        <f t="shared" si="25"/>
        <v>0</v>
      </c>
      <c r="N150" s="49">
        <f t="shared" si="26"/>
        <v>0</v>
      </c>
      <c r="O150" s="49">
        <f t="shared" si="27"/>
        <v>0</v>
      </c>
    </row>
    <row r="151" spans="1:15" s="2" customFormat="1" ht="19.5" hidden="1" customHeight="1">
      <c r="A151" s="62" t="s">
        <v>95</v>
      </c>
      <c r="B151" s="62"/>
      <c r="C151" s="62"/>
      <c r="D151" s="17">
        <v>260</v>
      </c>
      <c r="E151" s="52">
        <f>G151+H151+F151</f>
        <v>0</v>
      </c>
      <c r="F151" s="52">
        <f>K151</f>
        <v>0</v>
      </c>
      <c r="G151" s="52">
        <f>M151</f>
        <v>0</v>
      </c>
      <c r="H151" s="10"/>
      <c r="I151" s="52">
        <f t="shared" si="28"/>
        <v>0</v>
      </c>
      <c r="J151" s="52"/>
      <c r="K151" s="52"/>
      <c r="L151" s="52"/>
      <c r="M151" s="49">
        <f t="shared" si="25"/>
        <v>0</v>
      </c>
      <c r="N151" s="49">
        <f t="shared" si="26"/>
        <v>0</v>
      </c>
      <c r="O151" s="49">
        <f t="shared" si="27"/>
        <v>0</v>
      </c>
    </row>
    <row r="152" spans="1:15" s="2" customFormat="1" ht="19.5" hidden="1" customHeight="1">
      <c r="A152" s="59" t="s">
        <v>1</v>
      </c>
      <c r="B152" s="60"/>
      <c r="C152" s="60"/>
      <c r="D152" s="17"/>
      <c r="E152" s="52"/>
      <c r="F152" s="52"/>
      <c r="G152" s="52"/>
      <c r="H152" s="10"/>
      <c r="I152" s="52">
        <f t="shared" si="28"/>
        <v>0</v>
      </c>
      <c r="J152" s="52"/>
      <c r="K152" s="52"/>
      <c r="L152" s="52"/>
      <c r="M152" s="49">
        <f t="shared" si="25"/>
        <v>0</v>
      </c>
      <c r="N152" s="49">
        <f t="shared" si="26"/>
        <v>0</v>
      </c>
      <c r="O152" s="49">
        <f t="shared" si="27"/>
        <v>0</v>
      </c>
    </row>
    <row r="153" spans="1:15" s="2" customFormat="1" ht="34.5" hidden="1" customHeight="1">
      <c r="A153" s="62" t="s">
        <v>41</v>
      </c>
      <c r="B153" s="62"/>
      <c r="C153" s="62"/>
      <c r="D153" s="17">
        <v>262</v>
      </c>
      <c r="E153" s="52">
        <f>G153+H153+F153</f>
        <v>0</v>
      </c>
      <c r="F153" s="52">
        <f>K153</f>
        <v>0</v>
      </c>
      <c r="G153" s="52">
        <f>M153</f>
        <v>0</v>
      </c>
      <c r="H153" s="10"/>
      <c r="I153" s="52">
        <f t="shared" si="28"/>
        <v>0</v>
      </c>
      <c r="J153" s="52"/>
      <c r="K153" s="52"/>
      <c r="L153" s="52"/>
      <c r="M153" s="49">
        <f t="shared" si="25"/>
        <v>0</v>
      </c>
      <c r="N153" s="49">
        <f t="shared" si="26"/>
        <v>0</v>
      </c>
      <c r="O153" s="49">
        <f t="shared" si="27"/>
        <v>0</v>
      </c>
    </row>
    <row r="154" spans="1:15" s="2" customFormat="1" ht="45" hidden="1" customHeight="1">
      <c r="A154" s="63" t="s">
        <v>42</v>
      </c>
      <c r="B154" s="63"/>
      <c r="C154" s="63"/>
      <c r="D154" s="17">
        <v>263</v>
      </c>
      <c r="E154" s="52">
        <f>G154+H154+F154</f>
        <v>0</v>
      </c>
      <c r="F154" s="52">
        <f>K154</f>
        <v>0</v>
      </c>
      <c r="G154" s="52">
        <f>M154</f>
        <v>0</v>
      </c>
      <c r="H154" s="10"/>
      <c r="I154" s="52">
        <f t="shared" si="28"/>
        <v>0</v>
      </c>
      <c r="J154" s="52"/>
      <c r="K154" s="52"/>
      <c r="L154" s="52"/>
      <c r="M154" s="49">
        <f t="shared" si="25"/>
        <v>0</v>
      </c>
      <c r="N154" s="49">
        <f t="shared" si="26"/>
        <v>0</v>
      </c>
      <c r="O154" s="49">
        <f t="shared" si="27"/>
        <v>0</v>
      </c>
    </row>
    <row r="155" spans="1:15" s="2" customFormat="1" ht="19.5" customHeight="1">
      <c r="A155" s="62" t="s">
        <v>43</v>
      </c>
      <c r="B155" s="62"/>
      <c r="C155" s="62"/>
      <c r="D155" s="17">
        <v>290</v>
      </c>
      <c r="E155" s="52">
        <f>G155+H155+F155</f>
        <v>945</v>
      </c>
      <c r="F155" s="52">
        <f>K155</f>
        <v>945</v>
      </c>
      <c r="G155" s="52">
        <f>M155</f>
        <v>0</v>
      </c>
      <c r="H155" s="10"/>
      <c r="I155" s="52">
        <f t="shared" si="28"/>
        <v>945</v>
      </c>
      <c r="J155" s="52"/>
      <c r="K155" s="52">
        <v>945</v>
      </c>
      <c r="L155" s="52"/>
      <c r="M155" s="49">
        <f t="shared" si="25"/>
        <v>0</v>
      </c>
      <c r="N155" s="49">
        <f t="shared" si="26"/>
        <v>945</v>
      </c>
      <c r="O155" s="49">
        <f t="shared" si="27"/>
        <v>0</v>
      </c>
    </row>
    <row r="156" spans="1:15" s="2" customFormat="1" ht="30.75" hidden="1" customHeight="1">
      <c r="A156" s="62" t="s">
        <v>96</v>
      </c>
      <c r="B156" s="62"/>
      <c r="C156" s="62"/>
      <c r="D156" s="17">
        <v>300</v>
      </c>
      <c r="E156" s="52">
        <f>G156+H156+F156</f>
        <v>0</v>
      </c>
      <c r="F156" s="52">
        <f>K156</f>
        <v>0</v>
      </c>
      <c r="G156" s="52">
        <f>M156</f>
        <v>0</v>
      </c>
      <c r="H156" s="10"/>
      <c r="I156" s="52">
        <f t="shared" si="28"/>
        <v>0</v>
      </c>
      <c r="J156" s="52"/>
      <c r="K156" s="52"/>
      <c r="L156" s="52"/>
      <c r="M156" s="49">
        <f t="shared" si="25"/>
        <v>0</v>
      </c>
      <c r="N156" s="49">
        <f t="shared" si="26"/>
        <v>0</v>
      </c>
      <c r="O156" s="49">
        <f t="shared" si="27"/>
        <v>0</v>
      </c>
    </row>
    <row r="157" spans="1:15" s="2" customFormat="1" ht="20.25" hidden="1" customHeight="1">
      <c r="A157" s="59" t="s">
        <v>1</v>
      </c>
      <c r="B157" s="60"/>
      <c r="C157" s="60"/>
      <c r="D157" s="17"/>
      <c r="E157" s="52"/>
      <c r="F157" s="52"/>
      <c r="G157" s="52"/>
      <c r="H157" s="10"/>
      <c r="I157" s="52">
        <f t="shared" si="28"/>
        <v>0</v>
      </c>
      <c r="J157" s="52"/>
      <c r="K157" s="52"/>
      <c r="L157" s="52"/>
      <c r="M157" s="49">
        <f t="shared" si="25"/>
        <v>0</v>
      </c>
      <c r="N157" s="49">
        <f t="shared" si="26"/>
        <v>0</v>
      </c>
      <c r="O157" s="49">
        <f t="shared" si="27"/>
        <v>0</v>
      </c>
    </row>
    <row r="158" spans="1:15" s="2" customFormat="1" ht="35.25" hidden="1" customHeight="1">
      <c r="A158" s="62" t="s">
        <v>44</v>
      </c>
      <c r="B158" s="62"/>
      <c r="C158" s="62"/>
      <c r="D158" s="17">
        <v>310</v>
      </c>
      <c r="E158" s="52">
        <f>G158+H158+F158</f>
        <v>0</v>
      </c>
      <c r="F158" s="52">
        <f>K158</f>
        <v>0</v>
      </c>
      <c r="G158" s="52">
        <f>M158</f>
        <v>0</v>
      </c>
      <c r="H158" s="10"/>
      <c r="I158" s="52">
        <f t="shared" si="28"/>
        <v>0</v>
      </c>
      <c r="J158" s="52"/>
      <c r="K158" s="52"/>
      <c r="L158" s="52"/>
      <c r="M158" s="49">
        <f t="shared" si="25"/>
        <v>0</v>
      </c>
      <c r="N158" s="49">
        <f t="shared" si="26"/>
        <v>0</v>
      </c>
      <c r="O158" s="49">
        <f t="shared" si="27"/>
        <v>0</v>
      </c>
    </row>
    <row r="159" spans="1:15" s="2" customFormat="1" ht="38.25" hidden="1" customHeight="1">
      <c r="A159" s="64" t="s">
        <v>45</v>
      </c>
      <c r="B159" s="64"/>
      <c r="C159" s="64"/>
      <c r="D159" s="35">
        <v>320</v>
      </c>
      <c r="E159" s="52">
        <f>G159+H159+F159</f>
        <v>0</v>
      </c>
      <c r="F159" s="52">
        <f>K159</f>
        <v>0</v>
      </c>
      <c r="G159" s="52">
        <f>M159</f>
        <v>0</v>
      </c>
      <c r="H159" s="33"/>
      <c r="I159" s="52">
        <f t="shared" si="28"/>
        <v>0</v>
      </c>
      <c r="J159" s="52"/>
      <c r="K159" s="52"/>
      <c r="L159" s="52"/>
      <c r="M159" s="49">
        <f t="shared" si="25"/>
        <v>0</v>
      </c>
      <c r="N159" s="49">
        <f t="shared" si="26"/>
        <v>0</v>
      </c>
      <c r="O159" s="49">
        <f t="shared" si="27"/>
        <v>0</v>
      </c>
    </row>
    <row r="160" spans="1:15" s="2" customFormat="1" ht="34.5" hidden="1" customHeight="1">
      <c r="A160" s="64" t="s">
        <v>46</v>
      </c>
      <c r="B160" s="64"/>
      <c r="C160" s="64"/>
      <c r="D160" s="34">
        <v>330</v>
      </c>
      <c r="E160" s="52">
        <f>G160+H160+F160</f>
        <v>0</v>
      </c>
      <c r="F160" s="52">
        <f>K160</f>
        <v>0</v>
      </c>
      <c r="G160" s="52">
        <f>M160</f>
        <v>0</v>
      </c>
      <c r="H160" s="33"/>
      <c r="I160" s="52">
        <f t="shared" si="28"/>
        <v>0</v>
      </c>
      <c r="J160" s="52"/>
      <c r="K160" s="52"/>
      <c r="L160" s="52"/>
      <c r="M160" s="49">
        <f t="shared" si="25"/>
        <v>0</v>
      </c>
      <c r="N160" s="49">
        <f t="shared" si="26"/>
        <v>0</v>
      </c>
      <c r="O160" s="49">
        <f t="shared" si="27"/>
        <v>0</v>
      </c>
    </row>
    <row r="161" spans="1:15" s="2" customFormat="1" ht="28.5" customHeight="1">
      <c r="A161" s="62" t="s">
        <v>47</v>
      </c>
      <c r="B161" s="62"/>
      <c r="C161" s="62"/>
      <c r="D161" s="17">
        <v>340</v>
      </c>
      <c r="E161" s="52">
        <f>G161+H161+F161</f>
        <v>849853.88</v>
      </c>
      <c r="F161" s="52">
        <f>K161</f>
        <v>849853.88</v>
      </c>
      <c r="G161" s="52">
        <f>M161</f>
        <v>0</v>
      </c>
      <c r="H161" s="10"/>
      <c r="I161" s="52">
        <f>J161+K161+L161</f>
        <v>849853.88</v>
      </c>
      <c r="J161" s="52"/>
      <c r="K161" s="52">
        <v>849853.88</v>
      </c>
      <c r="L161" s="52"/>
      <c r="M161" s="49">
        <f t="shared" si="25"/>
        <v>0</v>
      </c>
      <c r="N161" s="49">
        <f t="shared" si="26"/>
        <v>849853.88</v>
      </c>
      <c r="O161" s="49">
        <f t="shared" si="27"/>
        <v>0</v>
      </c>
    </row>
    <row r="162" spans="1:15" s="2" customFormat="1" ht="33.75" hidden="1" customHeight="1">
      <c r="A162" s="62" t="s">
        <v>97</v>
      </c>
      <c r="B162" s="62"/>
      <c r="C162" s="62"/>
      <c r="D162" s="17">
        <v>500</v>
      </c>
      <c r="E162" s="52">
        <f>G162+H162+F162</f>
        <v>0</v>
      </c>
      <c r="F162" s="52">
        <f>K162</f>
        <v>0</v>
      </c>
      <c r="G162" s="52">
        <f>M162</f>
        <v>0</v>
      </c>
      <c r="H162" s="10"/>
      <c r="I162" s="52">
        <f t="shared" ref="I162:I168" si="32">J162+K162+L162</f>
        <v>0</v>
      </c>
      <c r="J162" s="52"/>
      <c r="K162" s="52"/>
      <c r="L162" s="52"/>
      <c r="M162" s="49">
        <f t="shared" si="25"/>
        <v>0</v>
      </c>
      <c r="N162" s="49">
        <f t="shared" si="26"/>
        <v>0</v>
      </c>
      <c r="O162" s="49">
        <f t="shared" si="27"/>
        <v>0</v>
      </c>
    </row>
    <row r="163" spans="1:15" s="2" customFormat="1" ht="20.25" hidden="1" customHeight="1">
      <c r="A163" s="59" t="s">
        <v>1</v>
      </c>
      <c r="B163" s="60"/>
      <c r="C163" s="60"/>
      <c r="D163" s="17"/>
      <c r="E163" s="52"/>
      <c r="F163" s="52"/>
      <c r="G163" s="52"/>
      <c r="H163" s="10"/>
      <c r="I163" s="52">
        <f t="shared" si="32"/>
        <v>0</v>
      </c>
      <c r="J163" s="52"/>
      <c r="K163" s="52"/>
      <c r="L163" s="52"/>
      <c r="M163" s="49">
        <f t="shared" si="25"/>
        <v>0</v>
      </c>
      <c r="N163" s="49">
        <f t="shared" si="26"/>
        <v>0</v>
      </c>
      <c r="O163" s="49">
        <f t="shared" si="27"/>
        <v>0</v>
      </c>
    </row>
    <row r="164" spans="1:15" s="2" customFormat="1" ht="30.75" hidden="1" customHeight="1">
      <c r="A164" s="66" t="s">
        <v>54</v>
      </c>
      <c r="B164" s="67"/>
      <c r="C164" s="68"/>
      <c r="D164" s="17">
        <v>520</v>
      </c>
      <c r="E164" s="52">
        <f>G164+H164+F164</f>
        <v>0</v>
      </c>
      <c r="F164" s="52">
        <f>K164</f>
        <v>0</v>
      </c>
      <c r="G164" s="52">
        <f>M164</f>
        <v>0</v>
      </c>
      <c r="H164" s="10"/>
      <c r="I164" s="52">
        <f t="shared" si="32"/>
        <v>0</v>
      </c>
      <c r="J164" s="52"/>
      <c r="K164" s="52"/>
      <c r="L164" s="52"/>
      <c r="M164" s="49">
        <f t="shared" si="25"/>
        <v>0</v>
      </c>
      <c r="N164" s="49">
        <f t="shared" si="26"/>
        <v>0</v>
      </c>
      <c r="O164" s="49">
        <f t="shared" si="27"/>
        <v>0</v>
      </c>
    </row>
    <row r="165" spans="1:15" s="2" customFormat="1" ht="30.75" hidden="1" customHeight="1">
      <c r="A165" s="66" t="s">
        <v>48</v>
      </c>
      <c r="B165" s="67"/>
      <c r="C165" s="68"/>
      <c r="D165" s="17">
        <v>530</v>
      </c>
      <c r="E165" s="52">
        <f>G165+H165+F165</f>
        <v>0</v>
      </c>
      <c r="F165" s="52">
        <f>K165</f>
        <v>0</v>
      </c>
      <c r="G165" s="52">
        <f>M165</f>
        <v>0</v>
      </c>
      <c r="H165" s="10"/>
      <c r="I165" s="52">
        <f t="shared" si="32"/>
        <v>0</v>
      </c>
      <c r="J165" s="52"/>
      <c r="K165" s="52"/>
      <c r="L165" s="52"/>
      <c r="M165" s="49">
        <f t="shared" si="25"/>
        <v>0</v>
      </c>
      <c r="N165" s="49">
        <f t="shared" si="26"/>
        <v>0</v>
      </c>
      <c r="O165" s="49">
        <f t="shared" si="27"/>
        <v>0</v>
      </c>
    </row>
    <row r="166" spans="1:15" s="2" customFormat="1" ht="30.75" customHeight="1">
      <c r="A166" s="59" t="s">
        <v>187</v>
      </c>
      <c r="B166" s="60"/>
      <c r="C166" s="61"/>
      <c r="D166" s="17">
        <v>614</v>
      </c>
      <c r="E166" s="52">
        <f>G166+H166+F166</f>
        <v>216646.96</v>
      </c>
      <c r="F166" s="52">
        <f>K166</f>
        <v>216646.96</v>
      </c>
      <c r="G166" s="52">
        <f>M166</f>
        <v>0</v>
      </c>
      <c r="H166" s="10"/>
      <c r="I166" s="52">
        <f t="shared" si="32"/>
        <v>216646.96</v>
      </c>
      <c r="J166" s="52"/>
      <c r="K166" s="52">
        <v>216646.96</v>
      </c>
      <c r="L166" s="52"/>
      <c r="M166" s="49">
        <f t="shared" si="25"/>
        <v>0</v>
      </c>
      <c r="N166" s="49">
        <f t="shared" si="26"/>
        <v>216646.96</v>
      </c>
      <c r="O166" s="49">
        <f t="shared" si="27"/>
        <v>0</v>
      </c>
    </row>
    <row r="167" spans="1:15" s="2" customFormat="1" ht="15.75" hidden="1" customHeight="1">
      <c r="A167" s="65" t="s">
        <v>8</v>
      </c>
      <c r="B167" s="65"/>
      <c r="C167" s="65"/>
      <c r="D167" s="18"/>
      <c r="E167" s="52"/>
      <c r="F167" s="52"/>
      <c r="G167" s="52"/>
      <c r="H167" s="10"/>
      <c r="I167" s="52">
        <f t="shared" si="32"/>
        <v>0</v>
      </c>
      <c r="J167" s="52"/>
      <c r="K167" s="52"/>
      <c r="L167" s="52"/>
      <c r="M167" s="49">
        <f t="shared" si="25"/>
        <v>0</v>
      </c>
      <c r="N167" s="49">
        <f t="shared" si="26"/>
        <v>0</v>
      </c>
      <c r="O167" s="49">
        <f t="shared" si="27"/>
        <v>0</v>
      </c>
    </row>
    <row r="168" spans="1:15" s="2" customFormat="1" ht="28.5" hidden="1" customHeight="1">
      <c r="A168" s="62" t="s">
        <v>9</v>
      </c>
      <c r="B168" s="62"/>
      <c r="C168" s="62"/>
      <c r="D168" s="9" t="s">
        <v>29</v>
      </c>
      <c r="E168" s="52"/>
      <c r="F168" s="52"/>
      <c r="G168" s="52"/>
      <c r="H168" s="10"/>
      <c r="I168" s="52">
        <f t="shared" si="32"/>
        <v>0</v>
      </c>
      <c r="J168" s="52"/>
      <c r="K168" s="52"/>
      <c r="L168" s="52"/>
      <c r="M168" s="49">
        <f t="shared" si="25"/>
        <v>0</v>
      </c>
      <c r="N168" s="49">
        <f t="shared" si="26"/>
        <v>0</v>
      </c>
      <c r="O168" s="49">
        <f t="shared" si="27"/>
        <v>0</v>
      </c>
    </row>
    <row r="169" spans="1:15" s="2" customFormat="1" ht="21.75" customHeight="1">
      <c r="A169" s="8"/>
      <c r="B169" s="8"/>
      <c r="C169" s="8"/>
      <c r="D169" s="1"/>
      <c r="E169" s="27"/>
      <c r="F169" s="27"/>
      <c r="G169" s="27"/>
      <c r="H169" s="27"/>
      <c r="I169" s="49"/>
      <c r="J169" s="49"/>
      <c r="K169" s="49"/>
      <c r="L169" s="49"/>
    </row>
    <row r="170" spans="1:15" s="2" customFormat="1" ht="29.25" customHeight="1">
      <c r="A170" s="72" t="s">
        <v>196</v>
      </c>
      <c r="B170" s="72"/>
      <c r="C170" s="72"/>
      <c r="D170" s="72"/>
      <c r="E170" s="8"/>
      <c r="F170" s="11"/>
      <c r="G170" s="113" t="s">
        <v>183</v>
      </c>
      <c r="H170" s="113"/>
      <c r="I170" s="49"/>
      <c r="J170" s="49"/>
      <c r="K170" s="49"/>
      <c r="L170" s="49"/>
    </row>
    <row r="171" spans="1:15" s="2" customFormat="1" ht="19.5" customHeight="1">
      <c r="A171" s="72" t="s">
        <v>100</v>
      </c>
      <c r="B171" s="72"/>
      <c r="C171" s="72"/>
      <c r="D171" s="4"/>
      <c r="F171" s="22" t="s">
        <v>12</v>
      </c>
      <c r="G171" s="76" t="s">
        <v>11</v>
      </c>
      <c r="H171" s="76"/>
      <c r="I171" s="49"/>
      <c r="J171" s="49"/>
      <c r="K171" s="49"/>
      <c r="L171" s="49"/>
    </row>
    <row r="172" spans="1:15" s="2" customFormat="1" ht="30.75" customHeight="1">
      <c r="A172" s="109" t="s">
        <v>197</v>
      </c>
      <c r="B172" s="109"/>
      <c r="C172" s="109"/>
      <c r="D172" s="109"/>
      <c r="F172" s="11"/>
      <c r="G172" s="113" t="s">
        <v>184</v>
      </c>
      <c r="H172" s="113"/>
      <c r="I172" s="49"/>
      <c r="J172" s="49"/>
      <c r="K172" s="49"/>
      <c r="L172" s="49"/>
    </row>
    <row r="173" spans="1:15" s="2" customFormat="1" ht="19.5" customHeight="1">
      <c r="A173" s="109" t="s">
        <v>98</v>
      </c>
      <c r="B173" s="109"/>
      <c r="C173" s="109"/>
      <c r="D173" s="109"/>
      <c r="F173" s="15" t="s">
        <v>12</v>
      </c>
      <c r="G173" s="114" t="s">
        <v>11</v>
      </c>
      <c r="H173" s="114"/>
      <c r="I173" s="49"/>
      <c r="J173" s="49"/>
      <c r="K173" s="49"/>
      <c r="L173" s="49"/>
    </row>
    <row r="174" spans="1:15" s="2" customFormat="1" ht="16.5" customHeight="1">
      <c r="A174" s="72" t="s">
        <v>186</v>
      </c>
      <c r="B174" s="72"/>
      <c r="D174" s="3"/>
      <c r="F174" s="36"/>
      <c r="G174" s="108" t="s">
        <v>185</v>
      </c>
      <c r="H174" s="108"/>
      <c r="I174" s="49"/>
      <c r="J174" s="49"/>
      <c r="K174" s="49"/>
      <c r="L174" s="49"/>
    </row>
    <row r="175" spans="1:15" s="2" customFormat="1" ht="15">
      <c r="D175" s="3"/>
      <c r="F175" s="15" t="s">
        <v>12</v>
      </c>
      <c r="G175" s="76" t="s">
        <v>11</v>
      </c>
      <c r="H175" s="76"/>
      <c r="I175" s="49"/>
      <c r="J175" s="49"/>
      <c r="K175" s="49"/>
      <c r="L175" s="49"/>
    </row>
    <row r="176" spans="1:15" s="2" customFormat="1" ht="20.25" customHeight="1">
      <c r="A176" s="77" t="s">
        <v>198</v>
      </c>
      <c r="B176" s="77"/>
      <c r="C176" s="77"/>
      <c r="D176" s="3"/>
      <c r="E176" s="37"/>
      <c r="F176" s="37"/>
      <c r="G176" s="8"/>
      <c r="H176" s="8"/>
      <c r="I176" s="49"/>
      <c r="J176" s="49"/>
      <c r="K176" s="49"/>
      <c r="L176" s="49"/>
    </row>
  </sheetData>
  <mergeCells count="182">
    <mergeCell ref="A38:C38"/>
    <mergeCell ref="A39:C39"/>
    <mergeCell ref="A9:C9"/>
    <mergeCell ref="A10:C10"/>
    <mergeCell ref="A18:C18"/>
    <mergeCell ref="A20:C20"/>
    <mergeCell ref="A16:C16"/>
    <mergeCell ref="A41:C41"/>
    <mergeCell ref="A34:C34"/>
    <mergeCell ref="A35:C35"/>
    <mergeCell ref="A36:C36"/>
    <mergeCell ref="A37:C37"/>
    <mergeCell ref="A24:C24"/>
    <mergeCell ref="A25:C25"/>
    <mergeCell ref="A1:H1"/>
    <mergeCell ref="A13:C13"/>
    <mergeCell ref="A14:C14"/>
    <mergeCell ref="A15:C15"/>
    <mergeCell ref="A5:C5"/>
    <mergeCell ref="A6:C6"/>
    <mergeCell ref="A7:C7"/>
    <mergeCell ref="A8:C8"/>
    <mergeCell ref="A33:C33"/>
    <mergeCell ref="A31:C31"/>
    <mergeCell ref="A11:C11"/>
    <mergeCell ref="A12:C12"/>
    <mergeCell ref="A26:C26"/>
    <mergeCell ref="A27:C27"/>
    <mergeCell ref="A21:C21"/>
    <mergeCell ref="A22:C22"/>
    <mergeCell ref="A17:C17"/>
    <mergeCell ref="A23:C23"/>
    <mergeCell ref="A43:C43"/>
    <mergeCell ref="A44:C44"/>
    <mergeCell ref="A45:C45"/>
    <mergeCell ref="A46:C46"/>
    <mergeCell ref="A28:C28"/>
    <mergeCell ref="A29:C29"/>
    <mergeCell ref="A30:C30"/>
    <mergeCell ref="A42:C42"/>
    <mergeCell ref="A40:C40"/>
    <mergeCell ref="A32:C32"/>
    <mergeCell ref="A52:C52"/>
    <mergeCell ref="A53:C53"/>
    <mergeCell ref="A54:C54"/>
    <mergeCell ref="A62:C62"/>
    <mergeCell ref="A55:C55"/>
    <mergeCell ref="A47:C47"/>
    <mergeCell ref="A48:C48"/>
    <mergeCell ref="A50:C50"/>
    <mergeCell ref="A51:C51"/>
    <mergeCell ref="A49:C49"/>
    <mergeCell ref="A63:C63"/>
    <mergeCell ref="A56:C56"/>
    <mergeCell ref="A57:C57"/>
    <mergeCell ref="A58:C58"/>
    <mergeCell ref="A59:C59"/>
    <mergeCell ref="A60:C60"/>
    <mergeCell ref="A61:C61"/>
    <mergeCell ref="A64:C64"/>
    <mergeCell ref="A65:C65"/>
    <mergeCell ref="A71:C71"/>
    <mergeCell ref="A72:C72"/>
    <mergeCell ref="A73:C73"/>
    <mergeCell ref="A66:C66"/>
    <mergeCell ref="A67:C67"/>
    <mergeCell ref="A68:C68"/>
    <mergeCell ref="A69:C69"/>
    <mergeCell ref="A70:C70"/>
    <mergeCell ref="A74:C74"/>
    <mergeCell ref="A75:C75"/>
    <mergeCell ref="A76:C76"/>
    <mergeCell ref="A77:C77"/>
    <mergeCell ref="A78:C78"/>
    <mergeCell ref="A79:C79"/>
    <mergeCell ref="A82:C82"/>
    <mergeCell ref="A83:C83"/>
    <mergeCell ref="A84:C84"/>
    <mergeCell ref="A85:C85"/>
    <mergeCell ref="A80:C80"/>
    <mergeCell ref="A81:C81"/>
    <mergeCell ref="A91:C91"/>
    <mergeCell ref="A89:C89"/>
    <mergeCell ref="A92:C92"/>
    <mergeCell ref="A93:C93"/>
    <mergeCell ref="A86:C86"/>
    <mergeCell ref="A87:C87"/>
    <mergeCell ref="A88:C88"/>
    <mergeCell ref="A90:C90"/>
    <mergeCell ref="A94:C94"/>
    <mergeCell ref="A102:C102"/>
    <mergeCell ref="A103:C103"/>
    <mergeCell ref="A96:C96"/>
    <mergeCell ref="A97:C97"/>
    <mergeCell ref="A98:C98"/>
    <mergeCell ref="A99:C99"/>
    <mergeCell ref="A95:C95"/>
    <mergeCell ref="A100:C100"/>
    <mergeCell ref="A101:C101"/>
    <mergeCell ref="A123:C123"/>
    <mergeCell ref="A118:C118"/>
    <mergeCell ref="A119:C119"/>
    <mergeCell ref="A113:C113"/>
    <mergeCell ref="A106:C106"/>
    <mergeCell ref="A107:C107"/>
    <mergeCell ref="A108:C108"/>
    <mergeCell ref="A109:C109"/>
    <mergeCell ref="A110:C110"/>
    <mergeCell ref="A115:C115"/>
    <mergeCell ref="A116:C116"/>
    <mergeCell ref="A117:C117"/>
    <mergeCell ref="A104:C104"/>
    <mergeCell ref="A105:C105"/>
    <mergeCell ref="A122:C122"/>
    <mergeCell ref="A134:C134"/>
    <mergeCell ref="A135:C135"/>
    <mergeCell ref="A131:C131"/>
    <mergeCell ref="A124:C124"/>
    <mergeCell ref="A125:C125"/>
    <mergeCell ref="A111:C111"/>
    <mergeCell ref="A112:C112"/>
    <mergeCell ref="A120:C120"/>
    <mergeCell ref="A121:C121"/>
    <mergeCell ref="A114:C114"/>
    <mergeCell ref="A144:C144"/>
    <mergeCell ref="A126:C126"/>
    <mergeCell ref="A127:C127"/>
    <mergeCell ref="A128:C128"/>
    <mergeCell ref="A130:C130"/>
    <mergeCell ref="A136:C136"/>
    <mergeCell ref="A137:C137"/>
    <mergeCell ref="A129:C129"/>
    <mergeCell ref="A132:C132"/>
    <mergeCell ref="A133:C133"/>
    <mergeCell ref="A138:C138"/>
    <mergeCell ref="A139:C139"/>
    <mergeCell ref="A140:C140"/>
    <mergeCell ref="A141:C141"/>
    <mergeCell ref="A142:C142"/>
    <mergeCell ref="A143:C143"/>
    <mergeCell ref="G175:H175"/>
    <mergeCell ref="A176:C176"/>
    <mergeCell ref="A173:D173"/>
    <mergeCell ref="A167:C167"/>
    <mergeCell ref="A174:B174"/>
    <mergeCell ref="G174:H174"/>
    <mergeCell ref="G170:H170"/>
    <mergeCell ref="A171:C171"/>
    <mergeCell ref="G171:H171"/>
    <mergeCell ref="A172:D172"/>
    <mergeCell ref="G172:H172"/>
    <mergeCell ref="A170:D170"/>
    <mergeCell ref="A165:C165"/>
    <mergeCell ref="A166:C166"/>
    <mergeCell ref="G173:H173"/>
    <mergeCell ref="A168:C168"/>
    <mergeCell ref="A162:C162"/>
    <mergeCell ref="F3:G3"/>
    <mergeCell ref="A2:C4"/>
    <mergeCell ref="D2:D4"/>
    <mergeCell ref="E2:E4"/>
    <mergeCell ref="H3:H4"/>
    <mergeCell ref="F2:H2"/>
    <mergeCell ref="A163:C163"/>
    <mergeCell ref="A164:C164"/>
    <mergeCell ref="A160:C160"/>
    <mergeCell ref="A161:C161"/>
    <mergeCell ref="A154:C154"/>
    <mergeCell ref="A155:C155"/>
    <mergeCell ref="A156:C156"/>
    <mergeCell ref="A157:C157"/>
    <mergeCell ref="A158:C158"/>
    <mergeCell ref="A159:C159"/>
    <mergeCell ref="A145:C145"/>
    <mergeCell ref="A151:C151"/>
    <mergeCell ref="A152:C152"/>
    <mergeCell ref="A153:C153"/>
    <mergeCell ref="A146:C146"/>
    <mergeCell ref="A147:C147"/>
    <mergeCell ref="A148:C148"/>
    <mergeCell ref="A149:C149"/>
    <mergeCell ref="A150:C150"/>
  </mergeCells>
  <phoneticPr fontId="5" type="noConversion"/>
  <printOptions horizontalCentered="1"/>
  <pageMargins left="0.87" right="0.52" top="0.98425196850393704" bottom="0.98425196850393704" header="0.51181102362204722" footer="0.51181102362204722"/>
  <pageSetup paperSize="9" scale="69" orientation="portrait" horizontalDpi="200" verticalDpi="200" r:id="rId1"/>
  <headerFooter alignWithMargins="0"/>
  <rowBreaks count="2" manualBreakCount="2">
    <brk id="63" max="16383" man="1"/>
    <brk id="166" max="16383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3 правильн.</vt:lpstr>
      <vt:lpstr>Лист2</vt:lpstr>
      <vt:lpstr>лист 3</vt:lpstr>
      <vt:lpstr>'раздел 3 правильн.'!Область_печати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0431</dc:creator>
  <cp:lastModifiedBy>Мунуслуги</cp:lastModifiedBy>
  <cp:lastPrinted>2013-01-10T04:45:23Z</cp:lastPrinted>
  <dcterms:created xsi:type="dcterms:W3CDTF">2010-08-09T11:23:33Z</dcterms:created>
  <dcterms:modified xsi:type="dcterms:W3CDTF">2013-01-17T01:57:25Z</dcterms:modified>
</cp:coreProperties>
</file>