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</definedNames>
  <calcPr calcId="145621"/>
</workbook>
</file>

<file path=xl/calcChain.xml><?xml version="1.0" encoding="utf-8"?>
<calcChain xmlns="http://schemas.openxmlformats.org/spreadsheetml/2006/main">
  <c r="D24" i="1"/>
  <c r="E39" l="1"/>
  <c r="F39"/>
  <c r="F40" s="1"/>
  <c r="G39"/>
  <c r="H39"/>
  <c r="D34"/>
  <c r="D35"/>
  <c r="D36"/>
  <c r="D37"/>
  <c r="D38"/>
  <c r="D33"/>
  <c r="E31"/>
  <c r="F31"/>
  <c r="G31"/>
  <c r="H31"/>
  <c r="H40" s="1"/>
  <c r="I31"/>
  <c r="D29"/>
  <c r="E27"/>
  <c r="F27"/>
  <c r="G27"/>
  <c r="H27"/>
  <c r="D26"/>
  <c r="D25"/>
  <c r="E22"/>
  <c r="F22"/>
  <c r="G22"/>
  <c r="H22"/>
  <c r="D17"/>
  <c r="D21"/>
  <c r="D18"/>
  <c r="D19"/>
  <c r="D20"/>
  <c r="D30"/>
  <c r="D15"/>
  <c r="D16"/>
  <c r="D14"/>
  <c r="I26"/>
  <c r="I27" s="1"/>
  <c r="I33"/>
  <c r="I39" s="1"/>
  <c r="I20"/>
  <c r="I19"/>
  <c r="I21"/>
  <c r="I17"/>
  <c r="E40" l="1"/>
  <c r="G40"/>
  <c r="D39"/>
  <c r="D31"/>
  <c r="I22"/>
  <c r="I40" s="1"/>
  <c r="D22"/>
  <c r="D27"/>
  <c r="D40" l="1"/>
</calcChain>
</file>

<file path=xl/sharedStrings.xml><?xml version="1.0" encoding="utf-8"?>
<sst xmlns="http://schemas.openxmlformats.org/spreadsheetml/2006/main" count="115" uniqueCount="83">
  <si>
    <t>Инвестиционное обновление технологического автопарка</t>
  </si>
  <si>
    <t>Объем прогнозируемых платежей в бюджеты всех уровней за период реализации, млн.рублей</t>
  </si>
  <si>
    <t>Реконструкция шахтной печи для производства извести с использованием горючего генераторного газа</t>
  </si>
  <si>
    <t>Утилизация и переработка автомобильных покрышек</t>
  </si>
  <si>
    <t>Производство силикатно-облицовочного кирпича</t>
  </si>
  <si>
    <t>Освоение рыбопромыслового участка (пруд «Теплый») для осуществления товарного рыбопроизводства</t>
  </si>
  <si>
    <t>Открытие новой производственной линии в кондитерском цехе</t>
  </si>
  <si>
    <t>Организация производства полуфабрикатов  и реализация их через созданное кафе</t>
  </si>
  <si>
    <t>Создание цеха по переработке мяса и производству мясной продукции</t>
  </si>
  <si>
    <t>Организация комплекса по переработке и выпуску молочной продукции в ассортименте</t>
  </si>
  <si>
    <t>Создание Центра Активного Отдыха (парк экстремальных развлечений) на базе оз.Пионерское, организация различных экскурсий</t>
  </si>
  <si>
    <t>Модернизация и увеличение единиц автопарка (приобретение 5 видов автотранспорта для оказания услуг по благоустройству и обслуживанию коммунального хозяйства г.Сорска)</t>
  </si>
  <si>
    <t>Реконструкция, модернизация имеющегося оборудования и объектов</t>
  </si>
  <si>
    <t>№ п/п</t>
  </si>
  <si>
    <t>Полное наименование проекта</t>
  </si>
  <si>
    <t>Период реализации проекта, годы</t>
  </si>
  <si>
    <t>Стоимость проекта, млн.рублей</t>
  </si>
  <si>
    <t>Всего</t>
  </si>
  <si>
    <t>Объем собственных и привлеченных средств</t>
  </si>
  <si>
    <t>Объем бюджетных средств (РХ)</t>
  </si>
  <si>
    <t>Фактически освоено инвестиций, млн.рублей</t>
  </si>
  <si>
    <t>Социально-экономический эффект инвестиционного проекта</t>
  </si>
  <si>
    <t>Фактическое состояние/ степень готовности проекта</t>
  </si>
  <si>
    <t>Инициатор проекта (наименование, организационно-правовая форма, контактная информация)</t>
  </si>
  <si>
    <t xml:space="preserve">ПЕРЕЧЕНЬ </t>
  </si>
  <si>
    <t>инвестиционных проектов, релизуемых и планируемых</t>
  </si>
  <si>
    <t>к реализации на территории муниципального образования город Сорск</t>
  </si>
  <si>
    <t>Приложение 4</t>
  </si>
  <si>
    <t>к комплексному инвестиционному плану</t>
  </si>
  <si>
    <t>муниципального образования</t>
  </si>
  <si>
    <t>город Сорск</t>
  </si>
  <si>
    <t>Количество создаваемых новых рабочих мест, человек</t>
  </si>
  <si>
    <t>ООО "Сорский ГОК" г.Сорск, исполнительный директор  - Степанов В.М., тел.: 8(39032) 32-663, 31-287</t>
  </si>
  <si>
    <t>2013-2016</t>
  </si>
  <si>
    <t>ЗАО "Карат-ЦМ" г.Сорск, Генеральный директов - Доев Роберт Русланович, тел.: 8(39032) 32-160, 26-585</t>
  </si>
  <si>
    <t>2015-2017</t>
  </si>
  <si>
    <t>Строительство свинцового завода</t>
  </si>
  <si>
    <t>2012-2020</t>
  </si>
  <si>
    <t>ООО "Новоангарский обогатительный комбинат", зам.исполнительного директора Штойк Сергей Гарриевич, ЗАО "Карат-ЦМ" г.Сорск, Генеральный директов - Доев Роберт Русланович, тел.: 8(39032) 32-160, 26-585</t>
  </si>
  <si>
    <t>Производство фосфатных удобрений для с/х производителей</t>
  </si>
  <si>
    <t>до 2020</t>
  </si>
  <si>
    <t>Изготовление кормовой добавки (мука д/подкормки птицы и КРС)</t>
  </si>
  <si>
    <t>2016-2017</t>
  </si>
  <si>
    <t>Итого по направлению:</t>
  </si>
  <si>
    <t xml:space="preserve"> -</t>
  </si>
  <si>
    <t>Проекты по направлению "Стимулирование развития агропромышленного комплекса"</t>
  </si>
  <si>
    <t>2012-2017</t>
  </si>
  <si>
    <t>Глава КФХ Бойко Дмитрий Юрьевич, тел. 8(906)192-88-53</t>
  </si>
  <si>
    <t>2015-2020</t>
  </si>
  <si>
    <t>Глава КФХ Ватовская Ольга Васильевна, тел. 8(961)898-92-76, 8(961)898-93-80</t>
  </si>
  <si>
    <t>Организация фермы по разведению овец и закуп востребованной породы (мясо-сальное направление)</t>
  </si>
  <si>
    <t>Глава КФХ Увикин Николай Федорович, тел. 8(983)192-79-03</t>
  </si>
  <si>
    <t>Проекты по направлению "Стимулирование развития сферы услуг"</t>
  </si>
  <si>
    <t>Проекты по направлению "Развитие рекреационных ресурсов (туризм)"</t>
  </si>
  <si>
    <t>2015-2016</t>
  </si>
  <si>
    <r>
      <t xml:space="preserve">Индивидуальный предприниматель Газарян Татьяна Петровна, тел. 8(913)059-30-29,                                </t>
    </r>
    <r>
      <rPr>
        <u/>
        <sz val="12"/>
        <color theme="1"/>
        <rFont val="Calibri"/>
        <family val="2"/>
        <charset val="204"/>
        <scheme val="minor"/>
      </rPr>
      <t>piligrim-sorsk.ru</t>
    </r>
  </si>
  <si>
    <t>ООО "АЛМИ" г.Сорск, Полешко Александра Ивановна, тел. 8(909)525-74-48</t>
  </si>
  <si>
    <t>Организация швейного цеха (создание ателье)</t>
  </si>
  <si>
    <t>Индивидуальный предприниматель Черник Наталья Борисовна, тел. 8(908)327-13-08</t>
  </si>
  <si>
    <t>Организация дополнительных швейных услуг на основе действующего ателье</t>
  </si>
  <si>
    <t>Индивидуальный предприниматель Кузнецова Татьяна Михайловна, тел. 8(913)542-78-68</t>
  </si>
  <si>
    <t>Создание центра по оказанию полиграфических услуг</t>
  </si>
  <si>
    <t>Индивидуальный предприниматель Саражакова Оксана Геннадьевна, тел. 8(983)264-07-22</t>
  </si>
  <si>
    <t>Индивидуальный предприниматель Нуждина Надежда Дмитриевна, тел. 8(908)327-02-69</t>
  </si>
  <si>
    <t>Индивидуальный предприниматель Гусева Ирина Сергеевна, тел. 8(923)598-38-29</t>
  </si>
  <si>
    <t>ВСЕГО:</t>
  </si>
  <si>
    <t xml:space="preserve">10,1, из них 4,041 - средства гранта РХ </t>
  </si>
  <si>
    <t>степень готовности "средняя". Реализация проета - 40%</t>
  </si>
  <si>
    <t>степень готовности "средняя". Реализация проета - 10%</t>
  </si>
  <si>
    <t>степень готовности "высокая". Реконструкция завершена. Проводятся испытания печи, устранение обнаруженных дефектов</t>
  </si>
  <si>
    <t>степень готовности "низкая". Проект в стадии разработки (подготовка к общественным слушаниям в рамках процедуры предварительной оценки воздействия на окружающую среду (ОВОС). Отсутствие ПСД.</t>
  </si>
  <si>
    <t>степень готовности "низкая". В 2012 году проведены общественные слушания в рамках процедуры предварительной оценки воздействия на окружающую среду (ОВОС) по намечаемому строительству свинцового завода. Запуск строительства приостановлен из-за высокой стоимости электроэнергии. Отсутствие ПСД.</t>
  </si>
  <si>
    <t>степень готовности "низкая" (наличие приобретенных недр (карьер фосфоритов в районе п.Сон), наличие лицензии на разработку производства удобрений). Запуск проекта возможен только при запуске свинцового завода, т.к. необходима сера от производства свинца. Отсутсвие ПСД.</t>
  </si>
  <si>
    <t>степень готовности "высокая". Постоянно действующее производство с 1991 года, в настоящий момент , в связи с отсутствием нужного объема сбыта. Производство рентабельно в больших количествах и постоянном сбыте продукции.</t>
  </si>
  <si>
    <t>степень готовности "низкая". Проект в стадии разработки. Наличие в собственности известнякового карьера (исходное сырье). Отсутствие ПСД.</t>
  </si>
  <si>
    <t>Степень готовности "средняя". Реализация проекта -40 %. Отсутствие ПСД</t>
  </si>
  <si>
    <t>Степень готовности "низкая". Проект в стадии разработки. Отсутствие ПСД.</t>
  </si>
  <si>
    <t>Степень готовности "средняя". Начало работ. Наличие ПСД. Заявка на получение гранта РХ - ОДОБРЕНА.</t>
  </si>
  <si>
    <t>Степень готовности "низкая". Подготовка к конкурсу на рыбопромысловый участок (дата конкурса-аукциона запланирована на III кв.2015 г). Отсутствие ПСД.</t>
  </si>
  <si>
    <t>Степень готовности "низкая". Проект в стадии разработки. Наличие в собственности производственной площади.  Отсутствие ПСД.</t>
  </si>
  <si>
    <t>Степень готовности "низкая". Проект в стадии разработки. От администрации г.Сорска предлагается оформить в аренду здание под производственную площадь. Отсутствие ПСД.</t>
  </si>
  <si>
    <t>Проеты по направлению "Развитие промышленного производства"</t>
  </si>
  <si>
    <t>ООО "Сорский ФМЗ" г.Сорск, исполнительный директор  - Степанов В.М., тел.: 8(39032) 32-663, 31-287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</si>
</sst>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view="pageBreakPreview" topLeftCell="A7" zoomScale="90" zoomScaleNormal="90" zoomScaleSheetLayoutView="90" workbookViewId="0">
      <selection activeCell="A10" sqref="A10:K15"/>
    </sheetView>
  </sheetViews>
  <sheetFormatPr defaultRowHeight="15"/>
  <cols>
    <col min="1" max="1" width="4.5703125" customWidth="1"/>
    <col min="2" max="2" width="26.28515625" customWidth="1"/>
    <col min="3" max="3" width="15" customWidth="1"/>
    <col min="4" max="4" width="10.7109375" customWidth="1"/>
    <col min="5" max="5" width="16.28515625" customWidth="1"/>
    <col min="6" max="6" width="14.42578125" customWidth="1"/>
    <col min="7" max="7" width="13" customWidth="1"/>
    <col min="8" max="8" width="16.140625" customWidth="1"/>
    <col min="9" max="9" width="23.7109375" customWidth="1"/>
    <col min="10" max="10" width="28.140625" customWidth="1"/>
    <col min="11" max="11" width="23.85546875" customWidth="1"/>
  </cols>
  <sheetData>
    <row r="1" spans="1:11" ht="16.5" customHeight="1">
      <c r="J1" s="50" t="s">
        <v>27</v>
      </c>
      <c r="K1" s="50"/>
    </row>
    <row r="2" spans="1:11" ht="16.5" customHeight="1">
      <c r="I2" s="51" t="s">
        <v>28</v>
      </c>
      <c r="J2" s="51"/>
      <c r="K2" s="51"/>
    </row>
    <row r="3" spans="1:11" ht="16.5" customHeight="1">
      <c r="J3" s="51" t="s">
        <v>29</v>
      </c>
      <c r="K3" s="50"/>
    </row>
    <row r="4" spans="1:11" ht="16.5" customHeight="1">
      <c r="J4" s="51" t="s">
        <v>30</v>
      </c>
      <c r="K4" s="50"/>
    </row>
    <row r="5" spans="1:11" ht="16.5" customHeight="1">
      <c r="J5" s="11"/>
      <c r="K5" s="10"/>
    </row>
    <row r="6" spans="1:11" ht="15" customHeight="1">
      <c r="A6" s="46" t="s">
        <v>24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15" customHeight="1">
      <c r="A7" s="46" t="s">
        <v>25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ht="15" customHeight="1">
      <c r="A8" s="46" t="s">
        <v>26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ht="18" customHeight="1">
      <c r="B9" s="9"/>
      <c r="C9" s="9"/>
      <c r="D9" s="9"/>
      <c r="E9" s="9"/>
      <c r="F9" s="9"/>
      <c r="G9" s="9"/>
      <c r="H9" s="9"/>
      <c r="I9" s="9"/>
    </row>
    <row r="10" spans="1:11" ht="33.75" customHeight="1">
      <c r="A10" s="48" t="s">
        <v>13</v>
      </c>
      <c r="B10" s="48" t="s">
        <v>14</v>
      </c>
      <c r="C10" s="48" t="s">
        <v>15</v>
      </c>
      <c r="D10" s="47" t="s">
        <v>16</v>
      </c>
      <c r="E10" s="47"/>
      <c r="F10" s="47"/>
      <c r="G10" s="48" t="s">
        <v>20</v>
      </c>
      <c r="H10" s="48" t="s">
        <v>21</v>
      </c>
      <c r="I10" s="48"/>
      <c r="J10" s="48" t="s">
        <v>22</v>
      </c>
      <c r="K10" s="48" t="s">
        <v>23</v>
      </c>
    </row>
    <row r="11" spans="1:11" ht="84" customHeight="1">
      <c r="A11" s="48"/>
      <c r="B11" s="48"/>
      <c r="C11" s="48"/>
      <c r="D11" s="7" t="s">
        <v>17</v>
      </c>
      <c r="E11" s="7" t="s">
        <v>18</v>
      </c>
      <c r="F11" s="7" t="s">
        <v>19</v>
      </c>
      <c r="G11" s="48"/>
      <c r="H11" s="7" t="s">
        <v>31</v>
      </c>
      <c r="I11" s="35" t="s">
        <v>1</v>
      </c>
      <c r="J11" s="48"/>
      <c r="K11" s="48"/>
    </row>
    <row r="12" spans="1:11" ht="15.75" customHeight="1">
      <c r="A12" s="12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36">
        <v>9</v>
      </c>
      <c r="J12" s="12">
        <v>10</v>
      </c>
      <c r="K12" s="12">
        <v>11</v>
      </c>
    </row>
    <row r="13" spans="1:11" ht="22.5" customHeight="1">
      <c r="A13" s="45" t="s">
        <v>81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ht="112.5" customHeight="1">
      <c r="A14" s="6">
        <v>1</v>
      </c>
      <c r="B14" s="5" t="s">
        <v>0</v>
      </c>
      <c r="C14" s="7">
        <v>2015</v>
      </c>
      <c r="D14" s="14">
        <f>E14+F14</f>
        <v>83.8</v>
      </c>
      <c r="E14" s="7">
        <v>83.8</v>
      </c>
      <c r="F14" s="7">
        <v>0</v>
      </c>
      <c r="G14" s="7">
        <v>34.1</v>
      </c>
      <c r="H14" s="7">
        <v>0</v>
      </c>
      <c r="I14" s="8">
        <v>13.8</v>
      </c>
      <c r="J14" s="41" t="s">
        <v>67</v>
      </c>
      <c r="K14" s="7" t="s">
        <v>32</v>
      </c>
    </row>
    <row r="15" spans="1:11" ht="101.25" customHeight="1">
      <c r="A15" s="6">
        <v>2</v>
      </c>
      <c r="B15" s="5" t="s">
        <v>12</v>
      </c>
      <c r="C15" s="7">
        <v>2015</v>
      </c>
      <c r="D15" s="14">
        <f t="shared" ref="D15:D17" si="0">E15+F15</f>
        <v>48.1</v>
      </c>
      <c r="E15" s="7">
        <v>48.1</v>
      </c>
      <c r="F15" s="7">
        <v>0</v>
      </c>
      <c r="G15" s="7">
        <v>5</v>
      </c>
      <c r="H15" s="7">
        <v>0</v>
      </c>
      <c r="I15" s="8">
        <v>29.4</v>
      </c>
      <c r="J15" s="41" t="s">
        <v>68</v>
      </c>
      <c r="K15" s="7" t="s">
        <v>82</v>
      </c>
    </row>
    <row r="16" spans="1:11" ht="95.25" customHeight="1">
      <c r="A16" s="6">
        <v>3</v>
      </c>
      <c r="B16" s="5" t="s">
        <v>2</v>
      </c>
      <c r="C16" s="7" t="s">
        <v>33</v>
      </c>
      <c r="D16" s="14">
        <f t="shared" si="0"/>
        <v>30</v>
      </c>
      <c r="E16" s="7">
        <v>30</v>
      </c>
      <c r="F16" s="7">
        <v>0</v>
      </c>
      <c r="G16" s="7">
        <v>30</v>
      </c>
      <c r="H16" s="7">
        <v>10</v>
      </c>
      <c r="I16" s="15">
        <v>3.5</v>
      </c>
      <c r="J16" s="7" t="s">
        <v>69</v>
      </c>
      <c r="K16" s="7" t="s">
        <v>34</v>
      </c>
    </row>
    <row r="17" spans="1:11" ht="164.25" customHeight="1">
      <c r="A17" s="6">
        <v>4</v>
      </c>
      <c r="B17" s="5" t="s">
        <v>3</v>
      </c>
      <c r="C17" s="7" t="s">
        <v>35</v>
      </c>
      <c r="D17" s="14">
        <f t="shared" si="0"/>
        <v>1.5</v>
      </c>
      <c r="E17" s="7">
        <v>1.5</v>
      </c>
      <c r="F17" s="7">
        <v>0</v>
      </c>
      <c r="G17" s="7">
        <v>0</v>
      </c>
      <c r="H17" s="7">
        <v>4</v>
      </c>
      <c r="I17" s="15">
        <f t="shared" ref="I17" si="1">(((24*25000*H17)*13%)*60%)/1000000</f>
        <v>0.18720000000000001</v>
      </c>
      <c r="J17" s="7" t="s">
        <v>70</v>
      </c>
      <c r="K17" s="7" t="s">
        <v>34</v>
      </c>
    </row>
    <row r="18" spans="1:11" ht="252" customHeight="1">
      <c r="A18" s="6">
        <v>5</v>
      </c>
      <c r="B18" s="5" t="s">
        <v>36</v>
      </c>
      <c r="C18" s="7" t="s">
        <v>37</v>
      </c>
      <c r="D18" s="14">
        <f>E18+F18</f>
        <v>1000</v>
      </c>
      <c r="E18" s="7">
        <v>1000</v>
      </c>
      <c r="F18" s="7">
        <v>0</v>
      </c>
      <c r="G18" s="7">
        <v>0</v>
      </c>
      <c r="H18" s="7">
        <v>650</v>
      </c>
      <c r="I18" s="15">
        <v>348.5</v>
      </c>
      <c r="J18" s="7" t="s">
        <v>71</v>
      </c>
      <c r="K18" s="7" t="s">
        <v>38</v>
      </c>
    </row>
    <row r="19" spans="1:11" ht="207" customHeight="1">
      <c r="A19" s="6">
        <v>6</v>
      </c>
      <c r="B19" s="5" t="s">
        <v>39</v>
      </c>
      <c r="C19" s="7" t="s">
        <v>40</v>
      </c>
      <c r="D19" s="14">
        <f>E19+F19</f>
        <v>1.5</v>
      </c>
      <c r="E19" s="7">
        <v>1.5</v>
      </c>
      <c r="F19" s="7">
        <v>0</v>
      </c>
      <c r="G19" s="7">
        <v>0</v>
      </c>
      <c r="H19" s="7">
        <v>4</v>
      </c>
      <c r="I19" s="15">
        <f>(((24*25000*H19)*13%)*60%)/1000000</f>
        <v>0.18720000000000001</v>
      </c>
      <c r="J19" s="7" t="s">
        <v>72</v>
      </c>
      <c r="K19" s="7" t="s">
        <v>34</v>
      </c>
    </row>
    <row r="20" spans="1:11" ht="174.75" customHeight="1">
      <c r="A20" s="6">
        <v>7</v>
      </c>
      <c r="B20" s="5" t="s">
        <v>4</v>
      </c>
      <c r="C20" s="7" t="s">
        <v>40</v>
      </c>
      <c r="D20" s="14">
        <f>E20+F20</f>
        <v>0</v>
      </c>
      <c r="E20" s="7">
        <v>0</v>
      </c>
      <c r="F20" s="7">
        <v>0</v>
      </c>
      <c r="G20" s="7">
        <v>0</v>
      </c>
      <c r="H20" s="7">
        <v>300</v>
      </c>
      <c r="I20" s="15">
        <f>(((24*25000*H20)*13%)*60%)/1000000</f>
        <v>14.04</v>
      </c>
      <c r="J20" s="7" t="s">
        <v>73</v>
      </c>
      <c r="K20" s="7" t="s">
        <v>34</v>
      </c>
    </row>
    <row r="21" spans="1:11" ht="113.25" customHeight="1">
      <c r="A21" s="6">
        <v>8</v>
      </c>
      <c r="B21" s="5" t="s">
        <v>41</v>
      </c>
      <c r="C21" s="7" t="s">
        <v>42</v>
      </c>
      <c r="D21" s="14">
        <f>E21+F21</f>
        <v>1</v>
      </c>
      <c r="E21" s="7">
        <v>1</v>
      </c>
      <c r="F21" s="7">
        <v>0</v>
      </c>
      <c r="G21" s="7">
        <v>0</v>
      </c>
      <c r="H21" s="7">
        <v>4</v>
      </c>
      <c r="I21" s="15">
        <f>(((24*25000*H21)*13%)*60%)/1000000</f>
        <v>0.18720000000000001</v>
      </c>
      <c r="J21" s="7" t="s">
        <v>74</v>
      </c>
      <c r="K21" s="7" t="s">
        <v>34</v>
      </c>
    </row>
    <row r="22" spans="1:11" ht="24.75" customHeight="1">
      <c r="A22" s="44" t="s">
        <v>43</v>
      </c>
      <c r="B22" s="44"/>
      <c r="C22" s="44"/>
      <c r="D22" s="19">
        <f>SUM(D14:D21)</f>
        <v>1165.9000000000001</v>
      </c>
      <c r="E22" s="20">
        <f t="shared" ref="E22:I22" si="2">SUM(E14:E21)</f>
        <v>1165.9000000000001</v>
      </c>
      <c r="F22" s="20">
        <f t="shared" si="2"/>
        <v>0</v>
      </c>
      <c r="G22" s="21">
        <f t="shared" si="2"/>
        <v>69.099999999999994</v>
      </c>
      <c r="H22" s="31">
        <f t="shared" si="2"/>
        <v>972</v>
      </c>
      <c r="I22" s="21">
        <f t="shared" si="2"/>
        <v>409.80160000000006</v>
      </c>
      <c r="J22" s="20" t="s">
        <v>44</v>
      </c>
      <c r="K22" s="20" t="s">
        <v>44</v>
      </c>
    </row>
    <row r="23" spans="1:11" ht="23.25" customHeight="1">
      <c r="A23" s="45" t="s">
        <v>45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ht="69.75" customHeight="1">
      <c r="A24" s="8">
        <v>9</v>
      </c>
      <c r="B24" s="16" t="s">
        <v>9</v>
      </c>
      <c r="C24" s="7" t="s">
        <v>46</v>
      </c>
      <c r="D24" s="42">
        <f>E24+10.1</f>
        <v>20.04</v>
      </c>
      <c r="E24" s="43">
        <v>9.94</v>
      </c>
      <c r="F24" s="7">
        <v>0</v>
      </c>
      <c r="G24" s="7" t="s">
        <v>66</v>
      </c>
      <c r="H24" s="7">
        <v>6</v>
      </c>
      <c r="I24" s="15">
        <v>0.4</v>
      </c>
      <c r="J24" s="7" t="s">
        <v>75</v>
      </c>
      <c r="K24" s="7" t="s">
        <v>47</v>
      </c>
    </row>
    <row r="25" spans="1:11" ht="70.5" customHeight="1">
      <c r="A25" s="8">
        <v>10</v>
      </c>
      <c r="B25" s="16" t="s">
        <v>8</v>
      </c>
      <c r="C25" s="7" t="s">
        <v>48</v>
      </c>
      <c r="D25" s="17">
        <f t="shared" ref="D25:D26" si="3">E25+F25</f>
        <v>5</v>
      </c>
      <c r="E25" s="18">
        <v>2</v>
      </c>
      <c r="F25" s="18">
        <v>3</v>
      </c>
      <c r="G25" s="7">
        <v>0</v>
      </c>
      <c r="H25" s="7">
        <v>10</v>
      </c>
      <c r="I25" s="15">
        <v>1.2</v>
      </c>
      <c r="J25" s="7" t="s">
        <v>76</v>
      </c>
      <c r="K25" s="7" t="s">
        <v>49</v>
      </c>
    </row>
    <row r="26" spans="1:11" ht="83.25" customHeight="1">
      <c r="A26" s="8">
        <v>11</v>
      </c>
      <c r="B26" s="16" t="s">
        <v>50</v>
      </c>
      <c r="C26" s="7" t="s">
        <v>48</v>
      </c>
      <c r="D26" s="17">
        <f t="shared" si="3"/>
        <v>1.5</v>
      </c>
      <c r="E26" s="18">
        <v>0</v>
      </c>
      <c r="F26" s="7">
        <v>1.5</v>
      </c>
      <c r="G26" s="7">
        <v>0</v>
      </c>
      <c r="H26" s="7">
        <v>3</v>
      </c>
      <c r="I26" s="15">
        <f>(((24*25000*H26)*13%)*60%)/1000000</f>
        <v>0.1404</v>
      </c>
      <c r="J26" s="7" t="s">
        <v>77</v>
      </c>
      <c r="K26" s="7" t="s">
        <v>51</v>
      </c>
    </row>
    <row r="27" spans="1:11" ht="26.25" customHeight="1">
      <c r="A27" s="44" t="s">
        <v>43</v>
      </c>
      <c r="B27" s="44"/>
      <c r="C27" s="44"/>
      <c r="D27" s="22">
        <f>SUM(D24:D26)</f>
        <v>26.54</v>
      </c>
      <c r="E27" s="23">
        <f t="shared" ref="E27:I27" si="4">SUM(E24:E26)</f>
        <v>11.94</v>
      </c>
      <c r="F27" s="23">
        <f t="shared" si="4"/>
        <v>4.5</v>
      </c>
      <c r="G27" s="23">
        <f t="shared" si="4"/>
        <v>0</v>
      </c>
      <c r="H27" s="30">
        <f t="shared" si="4"/>
        <v>19</v>
      </c>
      <c r="I27" s="23">
        <f t="shared" si="4"/>
        <v>1.7404000000000002</v>
      </c>
      <c r="J27" s="24" t="s">
        <v>44</v>
      </c>
      <c r="K27" s="24" t="s">
        <v>44</v>
      </c>
    </row>
    <row r="28" spans="1:11" ht="26.25" customHeight="1">
      <c r="A28" s="44" t="s">
        <v>53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</row>
    <row r="29" spans="1:11" ht="114" customHeight="1">
      <c r="A29" s="8">
        <v>12</v>
      </c>
      <c r="B29" s="5" t="s">
        <v>10</v>
      </c>
      <c r="C29" s="7" t="s">
        <v>54</v>
      </c>
      <c r="D29" s="17">
        <f t="shared" ref="D29" si="5">E29+F29</f>
        <v>3</v>
      </c>
      <c r="E29" s="18">
        <v>0</v>
      </c>
      <c r="F29" s="18">
        <v>3</v>
      </c>
      <c r="G29" s="7">
        <v>0</v>
      </c>
      <c r="H29" s="7">
        <v>10</v>
      </c>
      <c r="I29" s="15">
        <v>0.3</v>
      </c>
      <c r="J29" s="41" t="s">
        <v>76</v>
      </c>
      <c r="K29" s="7" t="s">
        <v>55</v>
      </c>
    </row>
    <row r="30" spans="1:11" ht="132" customHeight="1">
      <c r="A30" s="8">
        <v>13</v>
      </c>
      <c r="B30" s="16" t="s">
        <v>5</v>
      </c>
      <c r="C30" s="26" t="s">
        <v>48</v>
      </c>
      <c r="D30" s="27">
        <f>E30+F30</f>
        <v>2</v>
      </c>
      <c r="E30" s="28">
        <v>2</v>
      </c>
      <c r="F30" s="28">
        <v>0</v>
      </c>
      <c r="G30" s="26">
        <v>0.04</v>
      </c>
      <c r="H30" s="26">
        <v>3</v>
      </c>
      <c r="I30" s="37">
        <v>0.4</v>
      </c>
      <c r="J30" s="41" t="s">
        <v>78</v>
      </c>
      <c r="K30" s="7" t="s">
        <v>34</v>
      </c>
    </row>
    <row r="31" spans="1:11" ht="26.25" customHeight="1">
      <c r="A31" s="44" t="s">
        <v>43</v>
      </c>
      <c r="B31" s="44"/>
      <c r="C31" s="44"/>
      <c r="D31" s="22">
        <f>SUM(D29:D30)</f>
        <v>5</v>
      </c>
      <c r="E31" s="23">
        <f t="shared" ref="E31:I31" si="6">SUM(E29:E30)</f>
        <v>2</v>
      </c>
      <c r="F31" s="23">
        <f t="shared" si="6"/>
        <v>3</v>
      </c>
      <c r="G31" s="23">
        <f t="shared" si="6"/>
        <v>0.04</v>
      </c>
      <c r="H31" s="30">
        <f t="shared" si="6"/>
        <v>13</v>
      </c>
      <c r="I31" s="23">
        <f t="shared" si="6"/>
        <v>0.7</v>
      </c>
      <c r="J31" s="29" t="s">
        <v>44</v>
      </c>
      <c r="K31" s="29" t="s">
        <v>44</v>
      </c>
    </row>
    <row r="32" spans="1:11" ht="26.25" customHeight="1">
      <c r="A32" s="44" t="s">
        <v>52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</row>
    <row r="33" spans="1:11" ht="150.75" customHeight="1">
      <c r="A33" s="8">
        <v>14</v>
      </c>
      <c r="B33" s="5" t="s">
        <v>11</v>
      </c>
      <c r="C33" s="7" t="s">
        <v>54</v>
      </c>
      <c r="D33" s="27">
        <f>E33+F33</f>
        <v>8</v>
      </c>
      <c r="E33" s="18">
        <v>5</v>
      </c>
      <c r="F33" s="18">
        <v>3</v>
      </c>
      <c r="G33" s="7">
        <v>0</v>
      </c>
      <c r="H33" s="7">
        <v>5</v>
      </c>
      <c r="I33" s="15">
        <f>(((24*25000*H33)*13%)*60%)/1000000</f>
        <v>0.23400000000000001</v>
      </c>
      <c r="J33" s="7" t="s">
        <v>76</v>
      </c>
      <c r="K33" s="7" t="s">
        <v>56</v>
      </c>
    </row>
    <row r="34" spans="1:11" ht="86.25" customHeight="1">
      <c r="A34" s="8">
        <v>15</v>
      </c>
      <c r="B34" s="5" t="s">
        <v>57</v>
      </c>
      <c r="C34" s="7" t="s">
        <v>54</v>
      </c>
      <c r="D34" s="27">
        <f t="shared" ref="D34:D38" si="7">E34+F34</f>
        <v>0.5</v>
      </c>
      <c r="E34" s="18">
        <v>0</v>
      </c>
      <c r="F34" s="18">
        <v>0.5</v>
      </c>
      <c r="G34" s="7">
        <v>0</v>
      </c>
      <c r="H34" s="7">
        <v>2</v>
      </c>
      <c r="I34" s="38">
        <v>0.05</v>
      </c>
      <c r="J34" s="7" t="s">
        <v>76</v>
      </c>
      <c r="K34" s="7" t="s">
        <v>58</v>
      </c>
    </row>
    <row r="35" spans="1:11" ht="102" customHeight="1">
      <c r="A35" s="8">
        <v>16</v>
      </c>
      <c r="B35" s="5" t="s">
        <v>59</v>
      </c>
      <c r="C35" s="7" t="s">
        <v>54</v>
      </c>
      <c r="D35" s="27">
        <f t="shared" si="7"/>
        <v>0.5</v>
      </c>
      <c r="E35" s="18">
        <v>0</v>
      </c>
      <c r="F35" s="7">
        <v>0.5</v>
      </c>
      <c r="G35" s="7">
        <v>0</v>
      </c>
      <c r="H35" s="7">
        <v>3</v>
      </c>
      <c r="I35" s="15">
        <v>0.1</v>
      </c>
      <c r="J35" s="7" t="s">
        <v>79</v>
      </c>
      <c r="K35" s="7" t="s">
        <v>60</v>
      </c>
    </row>
    <row r="36" spans="1:11" ht="86.25" customHeight="1">
      <c r="A36" s="8">
        <v>17</v>
      </c>
      <c r="B36" s="5" t="s">
        <v>61</v>
      </c>
      <c r="C36" s="7" t="s">
        <v>54</v>
      </c>
      <c r="D36" s="27">
        <f t="shared" si="7"/>
        <v>0.5</v>
      </c>
      <c r="E36" s="18">
        <v>0</v>
      </c>
      <c r="F36" s="7">
        <v>0.5</v>
      </c>
      <c r="G36" s="7">
        <v>0</v>
      </c>
      <c r="H36" s="7">
        <v>2</v>
      </c>
      <c r="I36" s="38">
        <v>0.05</v>
      </c>
      <c r="J36" s="7" t="s">
        <v>76</v>
      </c>
      <c r="K36" s="7" t="s">
        <v>62</v>
      </c>
    </row>
    <row r="37" spans="1:11" ht="103.5" customHeight="1">
      <c r="A37" s="4">
        <v>18</v>
      </c>
      <c r="B37" s="5" t="s">
        <v>6</v>
      </c>
      <c r="C37" s="7" t="s">
        <v>54</v>
      </c>
      <c r="D37" s="27">
        <f t="shared" si="7"/>
        <v>2</v>
      </c>
      <c r="E37" s="18">
        <v>0</v>
      </c>
      <c r="F37" s="25">
        <v>2</v>
      </c>
      <c r="G37" s="2">
        <v>0</v>
      </c>
      <c r="H37" s="2">
        <v>10</v>
      </c>
      <c r="I37" s="3">
        <v>0.3</v>
      </c>
      <c r="J37" s="7" t="s">
        <v>79</v>
      </c>
      <c r="K37" s="7" t="s">
        <v>63</v>
      </c>
    </row>
    <row r="38" spans="1:11" ht="138" customHeight="1">
      <c r="A38" s="4">
        <v>19</v>
      </c>
      <c r="B38" s="5" t="s">
        <v>7</v>
      </c>
      <c r="C38" s="7" t="s">
        <v>54</v>
      </c>
      <c r="D38" s="27">
        <f t="shared" si="7"/>
        <v>2</v>
      </c>
      <c r="E38" s="18">
        <v>0</v>
      </c>
      <c r="F38" s="25">
        <v>2</v>
      </c>
      <c r="G38" s="2">
        <v>0</v>
      </c>
      <c r="H38" s="2">
        <v>8</v>
      </c>
      <c r="I38" s="3">
        <v>0.2</v>
      </c>
      <c r="J38" s="7" t="s">
        <v>80</v>
      </c>
      <c r="K38" s="7" t="s">
        <v>64</v>
      </c>
    </row>
    <row r="39" spans="1:11" ht="24.75" customHeight="1">
      <c r="A39" s="44" t="s">
        <v>43</v>
      </c>
      <c r="B39" s="44"/>
      <c r="C39" s="44"/>
      <c r="D39" s="39">
        <f>SUM(D33:D38)</f>
        <v>13.5</v>
      </c>
      <c r="E39" s="21">
        <f t="shared" ref="E39:I39" si="8">SUM(E33:E38)</f>
        <v>5</v>
      </c>
      <c r="F39" s="21">
        <f t="shared" si="8"/>
        <v>8.5</v>
      </c>
      <c r="G39" s="21">
        <f t="shared" si="8"/>
        <v>0</v>
      </c>
      <c r="H39" s="31">
        <f t="shared" si="8"/>
        <v>30</v>
      </c>
      <c r="I39" s="21">
        <f t="shared" si="8"/>
        <v>0.93399999999999994</v>
      </c>
      <c r="J39" s="2" t="s">
        <v>44</v>
      </c>
      <c r="K39" s="2" t="s">
        <v>44</v>
      </c>
    </row>
    <row r="40" spans="1:11" ht="27" customHeight="1">
      <c r="A40" s="49" t="s">
        <v>65</v>
      </c>
      <c r="B40" s="49"/>
      <c r="C40" s="40" t="s">
        <v>44</v>
      </c>
      <c r="D40" s="32">
        <f>D39+D31+D27+D22</f>
        <v>1210.94</v>
      </c>
      <c r="E40" s="32">
        <f t="shared" ref="E40:I40" si="9">E39+E31+E27+E22</f>
        <v>1184.8400000000001</v>
      </c>
      <c r="F40" s="32">
        <f t="shared" si="9"/>
        <v>16</v>
      </c>
      <c r="G40" s="32">
        <f t="shared" si="9"/>
        <v>69.14</v>
      </c>
      <c r="H40" s="33">
        <f t="shared" si="9"/>
        <v>1034</v>
      </c>
      <c r="I40" s="32">
        <f t="shared" si="9"/>
        <v>413.17600000000004</v>
      </c>
      <c r="J40" s="34" t="s">
        <v>44</v>
      </c>
      <c r="K40" s="34" t="s">
        <v>44</v>
      </c>
    </row>
    <row r="41" spans="1:11">
      <c r="B41" s="1"/>
      <c r="C41" s="1"/>
      <c r="D41" s="1"/>
      <c r="E41" s="1"/>
      <c r="F41" s="1"/>
      <c r="G41" s="1"/>
      <c r="H41" s="1"/>
    </row>
  </sheetData>
  <mergeCells count="24">
    <mergeCell ref="J1:K1"/>
    <mergeCell ref="J3:K3"/>
    <mergeCell ref="J4:K4"/>
    <mergeCell ref="I2:K2"/>
    <mergeCell ref="J10:J11"/>
    <mergeCell ref="K10:K11"/>
    <mergeCell ref="H10:I10"/>
    <mergeCell ref="A40:B40"/>
    <mergeCell ref="A23:K23"/>
    <mergeCell ref="A27:C27"/>
    <mergeCell ref="A28:K28"/>
    <mergeCell ref="A31:C31"/>
    <mergeCell ref="A32:K32"/>
    <mergeCell ref="A39:C39"/>
    <mergeCell ref="A22:C22"/>
    <mergeCell ref="A13:K13"/>
    <mergeCell ref="A7:K7"/>
    <mergeCell ref="A6:K6"/>
    <mergeCell ref="A8:K8"/>
    <mergeCell ref="D10:F10"/>
    <mergeCell ref="A10:A11"/>
    <mergeCell ref="B10:B11"/>
    <mergeCell ref="C10:C11"/>
    <mergeCell ref="G10:G11"/>
  </mergeCells>
  <printOptions horizontalCentered="1" verticalCentered="1"/>
  <pageMargins left="0.19685039370078741" right="0.19685039370078741" top="0.59055118110236227" bottom="0.19685039370078741" header="0" footer="0.19685039370078741"/>
  <pageSetup paperSize="9" scale="61" fitToHeight="2" orientation="landscape" horizontalDpi="4294967295" verticalDpi="4294967295" r:id="rId1"/>
  <headerFooter>
    <oddFooter>&amp;R65</oddFooter>
  </headerFooter>
  <rowBreaks count="3" manualBreakCount="3">
    <brk id="17" max="10" man="1"/>
    <brk id="22" max="16383" man="1"/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2015-09-23T00:37:26Z</dcterms:modified>
</cp:coreProperties>
</file>